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PH\MYNSEK\9. Økonomi &amp; forvaltning\SSC guidelines\Revision af guidelines 2024-25\FINAL GUIDELINES\"/>
    </mc:Choice>
  </mc:AlternateContent>
  <xr:revisionPtr revIDLastSave="0" documentId="8_{7FC1C8DF-EE8E-4CE6-BBA7-45B4A6BAAA35}" xr6:coauthVersionLast="47" xr6:coauthVersionMax="47" xr10:uidLastSave="{00000000-0000-0000-0000-000000000000}"/>
  <bookViews>
    <workbookView xWindow="-120" yWindow="-120" windowWidth="29040" windowHeight="17520" activeTab="2" xr2:uid="{A85BB8A0-D446-4012-AC64-69A117929C8B}"/>
  </bookViews>
  <sheets>
    <sheet name="Budget template guide" sheetId="7" r:id="rId1"/>
    <sheet name="Fee rates and unit costs" sheetId="3" r:id="rId2"/>
    <sheet name="Total Budget" sheetId="2" r:id="rId3"/>
    <sheet name="Year 1 20xx" sheetId="4" r:id="rId4"/>
    <sheet name="Year 2 20xx" sheetId="5" r:id="rId5"/>
    <sheet name="Year 3 20xx" sheetId="6" r:id="rId6"/>
    <sheet name="Year 4 20xx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4" i="8" l="1"/>
  <c r="D83" i="8"/>
  <c r="D82" i="8"/>
  <c r="D80" i="8"/>
  <c r="D79" i="8"/>
  <c r="D77" i="8"/>
  <c r="D76" i="8"/>
  <c r="D75" i="8"/>
  <c r="D74" i="8"/>
  <c r="D73" i="8"/>
  <c r="D72" i="8"/>
  <c r="D71" i="8"/>
  <c r="D70" i="8"/>
  <c r="D84" i="6"/>
  <c r="D83" i="6"/>
  <c r="D82" i="6"/>
  <c r="D80" i="6"/>
  <c r="D79" i="6"/>
  <c r="D77" i="6"/>
  <c r="D76" i="6"/>
  <c r="H76" i="6" s="1"/>
  <c r="D75" i="6"/>
  <c r="H75" i="6" s="1"/>
  <c r="D74" i="6"/>
  <c r="D73" i="6"/>
  <c r="D72" i="6"/>
  <c r="D71" i="6"/>
  <c r="D70" i="6"/>
  <c r="D84" i="5"/>
  <c r="D83" i="5"/>
  <c r="D82" i="5"/>
  <c r="D80" i="5"/>
  <c r="D79" i="5"/>
  <c r="D77" i="5"/>
  <c r="D76" i="5"/>
  <c r="D75" i="5"/>
  <c r="F75" i="5" s="1"/>
  <c r="D74" i="5"/>
  <c r="D73" i="5"/>
  <c r="D72" i="5"/>
  <c r="D71" i="5"/>
  <c r="D70" i="5"/>
  <c r="D100" i="8"/>
  <c r="D99" i="8"/>
  <c r="H99" i="8" s="1"/>
  <c r="D98" i="8"/>
  <c r="D97" i="8"/>
  <c r="H97" i="8" s="1"/>
  <c r="D96" i="8"/>
  <c r="D94" i="8"/>
  <c r="D93" i="8"/>
  <c r="D92" i="8"/>
  <c r="H92" i="8" s="1"/>
  <c r="D91" i="8"/>
  <c r="D100" i="6"/>
  <c r="D99" i="6"/>
  <c r="D98" i="6"/>
  <c r="D97" i="6"/>
  <c r="D96" i="6"/>
  <c r="D94" i="6"/>
  <c r="D93" i="6"/>
  <c r="D92" i="6"/>
  <c r="H92" i="6" s="1"/>
  <c r="D91" i="6"/>
  <c r="D100" i="5"/>
  <c r="D99" i="5"/>
  <c r="D98" i="5"/>
  <c r="D97" i="5"/>
  <c r="D96" i="5"/>
  <c r="D94" i="5"/>
  <c r="D93" i="5"/>
  <c r="D92" i="5"/>
  <c r="H92" i="5" s="1"/>
  <c r="D91" i="5"/>
  <c r="D110" i="8"/>
  <c r="D109" i="8"/>
  <c r="D108" i="8"/>
  <c r="D107" i="8"/>
  <c r="D106" i="8"/>
  <c r="D105" i="8"/>
  <c r="D110" i="6"/>
  <c r="D109" i="6"/>
  <c r="D108" i="6"/>
  <c r="D107" i="6"/>
  <c r="D106" i="6"/>
  <c r="F106" i="6" s="1"/>
  <c r="D105" i="6"/>
  <c r="D110" i="5"/>
  <c r="H110" i="5" s="1"/>
  <c r="D109" i="5"/>
  <c r="D108" i="5"/>
  <c r="D107" i="5"/>
  <c r="D106" i="5"/>
  <c r="D105" i="5"/>
  <c r="D63" i="8"/>
  <c r="D62" i="8"/>
  <c r="D61" i="8"/>
  <c r="D60" i="8"/>
  <c r="D59" i="8"/>
  <c r="D57" i="8"/>
  <c r="D56" i="8"/>
  <c r="D55" i="8"/>
  <c r="D54" i="8"/>
  <c r="D53" i="8"/>
  <c r="D52" i="8"/>
  <c r="D51" i="8"/>
  <c r="D50" i="8"/>
  <c r="D48" i="8"/>
  <c r="D47" i="8"/>
  <c r="F47" i="8" s="1"/>
  <c r="D46" i="8"/>
  <c r="D45" i="8"/>
  <c r="D44" i="8"/>
  <c r="D43" i="8"/>
  <c r="D42" i="8"/>
  <c r="D41" i="8"/>
  <c r="D40" i="8"/>
  <c r="D39" i="8"/>
  <c r="D38" i="8"/>
  <c r="D37" i="8"/>
  <c r="D34" i="8"/>
  <c r="D33" i="8"/>
  <c r="D32" i="8"/>
  <c r="D31" i="8"/>
  <c r="D30" i="8"/>
  <c r="D28" i="8"/>
  <c r="D27" i="8"/>
  <c r="D26" i="8"/>
  <c r="D25" i="8"/>
  <c r="D24" i="8"/>
  <c r="D23" i="8"/>
  <c r="D22" i="8"/>
  <c r="D21" i="8"/>
  <c r="D19" i="8"/>
  <c r="H19" i="8" s="1"/>
  <c r="D18" i="8"/>
  <c r="D17" i="8"/>
  <c r="D16" i="8"/>
  <c r="D15" i="8"/>
  <c r="D14" i="8"/>
  <c r="D13" i="8"/>
  <c r="D12" i="8"/>
  <c r="D11" i="8"/>
  <c r="H11" i="8" s="1"/>
  <c r="D10" i="8"/>
  <c r="D9" i="8"/>
  <c r="D8" i="8"/>
  <c r="H8" i="8" s="1"/>
  <c r="D63" i="6"/>
  <c r="D62" i="6"/>
  <c r="D61" i="6"/>
  <c r="D60" i="6"/>
  <c r="D59" i="6"/>
  <c r="D57" i="6"/>
  <c r="D56" i="6"/>
  <c r="H56" i="6" s="1"/>
  <c r="D55" i="6"/>
  <c r="D54" i="6"/>
  <c r="D53" i="6"/>
  <c r="D52" i="6"/>
  <c r="D51" i="6"/>
  <c r="D50" i="6"/>
  <c r="D48" i="6"/>
  <c r="D47" i="6"/>
  <c r="H47" i="6" s="1"/>
  <c r="D46" i="6"/>
  <c r="D45" i="6"/>
  <c r="D44" i="6"/>
  <c r="D43" i="6"/>
  <c r="D42" i="6"/>
  <c r="D41" i="6"/>
  <c r="D40" i="6"/>
  <c r="D39" i="6"/>
  <c r="F39" i="6" s="1"/>
  <c r="D38" i="6"/>
  <c r="D37" i="6"/>
  <c r="D34" i="6"/>
  <c r="D33" i="6"/>
  <c r="D32" i="6"/>
  <c r="D31" i="6"/>
  <c r="D30" i="6"/>
  <c r="D28" i="6"/>
  <c r="F28" i="6" s="1"/>
  <c r="D27" i="6"/>
  <c r="D26" i="6"/>
  <c r="D25" i="6"/>
  <c r="D24" i="6"/>
  <c r="D23" i="6"/>
  <c r="D22" i="6"/>
  <c r="D21" i="6"/>
  <c r="D19" i="6"/>
  <c r="F19" i="6" s="1"/>
  <c r="D18" i="6"/>
  <c r="D17" i="6"/>
  <c r="D16" i="6"/>
  <c r="D15" i="6"/>
  <c r="D14" i="6"/>
  <c r="D13" i="6"/>
  <c r="D12" i="6"/>
  <c r="D11" i="6"/>
  <c r="H11" i="6" s="1"/>
  <c r="D10" i="6"/>
  <c r="D9" i="6"/>
  <c r="D8" i="6"/>
  <c r="H8" i="6" s="1"/>
  <c r="D63" i="5"/>
  <c r="D62" i="5"/>
  <c r="D61" i="5"/>
  <c r="D60" i="5"/>
  <c r="D59" i="5"/>
  <c r="D57" i="5"/>
  <c r="D56" i="5"/>
  <c r="D55" i="5"/>
  <c r="H55" i="5" s="1"/>
  <c r="D54" i="5"/>
  <c r="D53" i="5"/>
  <c r="D52" i="5"/>
  <c r="D51" i="5"/>
  <c r="D50" i="5"/>
  <c r="D48" i="5"/>
  <c r="D47" i="5"/>
  <c r="D46" i="5"/>
  <c r="F46" i="5" s="1"/>
  <c r="D45" i="5"/>
  <c r="D44" i="5"/>
  <c r="D43" i="5"/>
  <c r="D42" i="5"/>
  <c r="D41" i="5"/>
  <c r="D40" i="5"/>
  <c r="D39" i="5"/>
  <c r="D38" i="5"/>
  <c r="H38" i="5" s="1"/>
  <c r="D37" i="5"/>
  <c r="D34" i="5"/>
  <c r="D33" i="5"/>
  <c r="D32" i="5"/>
  <c r="D31" i="5"/>
  <c r="D30" i="5"/>
  <c r="D28" i="5"/>
  <c r="D27" i="5"/>
  <c r="H27" i="5" s="1"/>
  <c r="D26" i="5"/>
  <c r="D25" i="5"/>
  <c r="D24" i="5"/>
  <c r="D23" i="5"/>
  <c r="D22" i="5"/>
  <c r="D21" i="5"/>
  <c r="D19" i="5"/>
  <c r="D18" i="5"/>
  <c r="H18" i="5" s="1"/>
  <c r="D17" i="5"/>
  <c r="D16" i="5"/>
  <c r="D15" i="5"/>
  <c r="D14" i="5"/>
  <c r="D13" i="5"/>
  <c r="D12" i="5"/>
  <c r="D11" i="5"/>
  <c r="D10" i="5"/>
  <c r="F10" i="5" s="1"/>
  <c r="D9" i="5"/>
  <c r="D8" i="5"/>
  <c r="D110" i="4"/>
  <c r="H110" i="4" s="1"/>
  <c r="D109" i="4"/>
  <c r="H109" i="4" s="1"/>
  <c r="D108" i="4"/>
  <c r="H108" i="4" s="1"/>
  <c r="D107" i="4"/>
  <c r="H107" i="4" s="1"/>
  <c r="D106" i="4"/>
  <c r="D105" i="4"/>
  <c r="H105" i="4" s="1"/>
  <c r="D100" i="4"/>
  <c r="D99" i="4"/>
  <c r="H99" i="4" s="1"/>
  <c r="D98" i="4"/>
  <c r="H98" i="4" s="1"/>
  <c r="D97" i="4"/>
  <c r="H97" i="4" s="1"/>
  <c r="D96" i="4"/>
  <c r="D94" i="4"/>
  <c r="F94" i="4" s="1"/>
  <c r="D93" i="4"/>
  <c r="H93" i="4" s="1"/>
  <c r="D92" i="4"/>
  <c r="D91" i="4"/>
  <c r="D84" i="4"/>
  <c r="H84" i="4" s="1"/>
  <c r="D83" i="4"/>
  <c r="H83" i="4" s="1"/>
  <c r="D82" i="4"/>
  <c r="D80" i="4"/>
  <c r="D79" i="4"/>
  <c r="D77" i="4"/>
  <c r="H77" i="4" s="1"/>
  <c r="D76" i="4"/>
  <c r="H76" i="4" s="1"/>
  <c r="D75" i="4"/>
  <c r="D74" i="4"/>
  <c r="D73" i="4"/>
  <c r="H73" i="4" s="1"/>
  <c r="D72" i="4"/>
  <c r="H72" i="4" s="1"/>
  <c r="D71" i="4"/>
  <c r="H71" i="4" s="1"/>
  <c r="D70" i="4"/>
  <c r="D63" i="4"/>
  <c r="D62" i="4"/>
  <c r="H62" i="4" s="1"/>
  <c r="D61" i="4"/>
  <c r="H61" i="4" s="1"/>
  <c r="D60" i="4"/>
  <c r="H60" i="4" s="1"/>
  <c r="D59" i="4"/>
  <c r="H59" i="4" s="1"/>
  <c r="D57" i="4"/>
  <c r="D56" i="4"/>
  <c r="F56" i="4" s="1"/>
  <c r="D55" i="4"/>
  <c r="F55" i="4" s="1"/>
  <c r="D54" i="4"/>
  <c r="F54" i="4" s="1"/>
  <c r="D53" i="4"/>
  <c r="H53" i="4" s="1"/>
  <c r="D52" i="4"/>
  <c r="H52" i="4" s="1"/>
  <c r="D51" i="4"/>
  <c r="H51" i="4" s="1"/>
  <c r="D50" i="4"/>
  <c r="D48" i="4"/>
  <c r="H48" i="4"/>
  <c r="D47" i="4"/>
  <c r="D46" i="4"/>
  <c r="D45" i="4"/>
  <c r="D44" i="4"/>
  <c r="H44" i="4" s="1"/>
  <c r="D43" i="4"/>
  <c r="H43" i="4" s="1"/>
  <c r="D42" i="4"/>
  <c r="H42" i="4" s="1"/>
  <c r="D41" i="4"/>
  <c r="H41" i="4" s="1"/>
  <c r="D40" i="4"/>
  <c r="H40" i="4" s="1"/>
  <c r="D39" i="4"/>
  <c r="H39" i="4" s="1"/>
  <c r="D38" i="4"/>
  <c r="H38" i="4" s="1"/>
  <c r="D37" i="4"/>
  <c r="H37" i="4" s="1"/>
  <c r="D34" i="4"/>
  <c r="D33" i="4"/>
  <c r="H33" i="4" s="1"/>
  <c r="D32" i="4"/>
  <c r="D31" i="4"/>
  <c r="H31" i="4" s="1"/>
  <c r="D30" i="4"/>
  <c r="F30" i="4" s="1"/>
  <c r="D28" i="4"/>
  <c r="D27" i="4"/>
  <c r="D26" i="4"/>
  <c r="F26" i="4" s="1"/>
  <c r="D25" i="4"/>
  <c r="F25" i="4" s="1"/>
  <c r="D24" i="4"/>
  <c r="F24" i="4" s="1"/>
  <c r="D23" i="4"/>
  <c r="D22" i="4"/>
  <c r="F22" i="4" s="1"/>
  <c r="D21" i="4"/>
  <c r="D19" i="4"/>
  <c r="F19" i="4" s="1"/>
  <c r="D18" i="4"/>
  <c r="F18" i="4" s="1"/>
  <c r="D17" i="4"/>
  <c r="F17" i="4" s="1"/>
  <c r="D16" i="4"/>
  <c r="D15" i="4"/>
  <c r="D14" i="4"/>
  <c r="F14" i="4" s="1"/>
  <c r="D13" i="4"/>
  <c r="F13" i="4" s="1"/>
  <c r="D12" i="4"/>
  <c r="F12" i="4" s="1"/>
  <c r="D11" i="4"/>
  <c r="F11" i="4" s="1"/>
  <c r="D10" i="4"/>
  <c r="F10" i="4" s="1"/>
  <c r="D9" i="4"/>
  <c r="D8" i="4"/>
  <c r="F8" i="4" s="1"/>
  <c r="N64" i="5"/>
  <c r="N63" i="5"/>
  <c r="N58" i="5" s="1"/>
  <c r="N62" i="5"/>
  <c r="N61" i="5"/>
  <c r="N59" i="5"/>
  <c r="N57" i="5"/>
  <c r="N56" i="5"/>
  <c r="N49" i="5" s="1"/>
  <c r="N55" i="5"/>
  <c r="N52" i="5"/>
  <c r="N50" i="5"/>
  <c r="N36" i="5"/>
  <c r="N48" i="5"/>
  <c r="N47" i="5"/>
  <c r="N44" i="5"/>
  <c r="N40" i="5"/>
  <c r="N37" i="5"/>
  <c r="N34" i="5"/>
  <c r="N33" i="5"/>
  <c r="N32" i="5"/>
  <c r="N30" i="5"/>
  <c r="N28" i="5"/>
  <c r="N27" i="5"/>
  <c r="N26" i="5"/>
  <c r="N20" i="5" s="1"/>
  <c r="N23" i="5"/>
  <c r="N21" i="5"/>
  <c r="N19" i="5"/>
  <c r="N18" i="5"/>
  <c r="N15" i="5"/>
  <c r="N11" i="5"/>
  <c r="N8" i="5"/>
  <c r="N59" i="6"/>
  <c r="N58" i="6" s="1"/>
  <c r="N57" i="6"/>
  <c r="N56" i="6"/>
  <c r="N55" i="6"/>
  <c r="N52" i="6"/>
  <c r="N50" i="6"/>
  <c r="N47" i="6"/>
  <c r="N44" i="6"/>
  <c r="N40" i="6"/>
  <c r="N37" i="6"/>
  <c r="N34" i="6"/>
  <c r="N29" i="6" s="1"/>
  <c r="N33" i="6"/>
  <c r="N32" i="6"/>
  <c r="N30" i="6"/>
  <c r="N28" i="6"/>
  <c r="N27" i="6"/>
  <c r="N26" i="6"/>
  <c r="N23" i="6"/>
  <c r="N64" i="8"/>
  <c r="N63" i="8"/>
  <c r="N58" i="8" s="1"/>
  <c r="N62" i="8"/>
  <c r="N61" i="8"/>
  <c r="N59" i="8"/>
  <c r="N57" i="8"/>
  <c r="N56" i="8"/>
  <c r="N55" i="8"/>
  <c r="N52" i="8"/>
  <c r="N50" i="8"/>
  <c r="N48" i="8"/>
  <c r="N47" i="8"/>
  <c r="N44" i="8"/>
  <c r="N40" i="8"/>
  <c r="N36" i="8" s="1"/>
  <c r="N37" i="8"/>
  <c r="N34" i="8"/>
  <c r="N33" i="8"/>
  <c r="N32" i="8"/>
  <c r="N30" i="8"/>
  <c r="N28" i="8"/>
  <c r="N27" i="8"/>
  <c r="N26" i="8"/>
  <c r="N23" i="8"/>
  <c r="N21" i="8"/>
  <c r="N19" i="8"/>
  <c r="N18" i="8"/>
  <c r="N21" i="6"/>
  <c r="N19" i="6"/>
  <c r="N18" i="6"/>
  <c r="N15" i="6"/>
  <c r="N11" i="6"/>
  <c r="N8" i="6"/>
  <c r="N96" i="8"/>
  <c r="N95" i="8" s="1"/>
  <c r="N91" i="8"/>
  <c r="N15" i="8"/>
  <c r="N11" i="8"/>
  <c r="G11" i="2"/>
  <c r="F11" i="2"/>
  <c r="E11" i="2"/>
  <c r="D11" i="2"/>
  <c r="O111" i="8"/>
  <c r="M111" i="8"/>
  <c r="L111" i="8"/>
  <c r="K111" i="8"/>
  <c r="J111" i="8"/>
  <c r="G111" i="8"/>
  <c r="E111" i="8"/>
  <c r="N110" i="8"/>
  <c r="H110" i="8"/>
  <c r="N109" i="8"/>
  <c r="N111" i="8" s="1"/>
  <c r="H109" i="8"/>
  <c r="H107" i="8"/>
  <c r="N105" i="8"/>
  <c r="H105" i="8"/>
  <c r="O101" i="8"/>
  <c r="J101" i="8"/>
  <c r="G101" i="8"/>
  <c r="E101" i="8"/>
  <c r="N100" i="8"/>
  <c r="F96" i="8"/>
  <c r="O95" i="8"/>
  <c r="M95" i="8"/>
  <c r="L95" i="8"/>
  <c r="K95" i="8"/>
  <c r="J95" i="8"/>
  <c r="G95" i="8"/>
  <c r="E95" i="8"/>
  <c r="N94" i="8"/>
  <c r="H94" i="8"/>
  <c r="N90" i="8"/>
  <c r="F91" i="8"/>
  <c r="O90" i="8"/>
  <c r="M90" i="8"/>
  <c r="M101" i="8" s="1"/>
  <c r="L90" i="8"/>
  <c r="L101" i="8" s="1"/>
  <c r="K90" i="8"/>
  <c r="J90" i="8"/>
  <c r="G90" i="8"/>
  <c r="E90" i="8"/>
  <c r="E89" i="8" s="1"/>
  <c r="O89" i="8"/>
  <c r="J89" i="8"/>
  <c r="G89" i="8"/>
  <c r="K85" i="8"/>
  <c r="N84" i="8"/>
  <c r="H84" i="8"/>
  <c r="N83" i="8"/>
  <c r="F83" i="8"/>
  <c r="N82" i="8"/>
  <c r="N81" i="8" s="1"/>
  <c r="O81" i="8"/>
  <c r="M81" i="8"/>
  <c r="L81" i="8"/>
  <c r="K81" i="8"/>
  <c r="J81" i="8"/>
  <c r="G81" i="8"/>
  <c r="E81" i="8"/>
  <c r="N80" i="8"/>
  <c r="F80" i="8"/>
  <c r="N79" i="8"/>
  <c r="N78" i="8" s="1"/>
  <c r="O78" i="8"/>
  <c r="M78" i="8"/>
  <c r="L78" i="8"/>
  <c r="K78" i="8"/>
  <c r="J78" i="8"/>
  <c r="G78" i="8"/>
  <c r="E78" i="8"/>
  <c r="N77" i="8"/>
  <c r="F77" i="8"/>
  <c r="N76" i="8"/>
  <c r="N75" i="8"/>
  <c r="F75" i="8"/>
  <c r="F74" i="8"/>
  <c r="N73" i="8"/>
  <c r="N72" i="8"/>
  <c r="F72" i="8"/>
  <c r="F71" i="8"/>
  <c r="N70" i="8"/>
  <c r="N69" i="8" s="1"/>
  <c r="O69" i="8"/>
  <c r="M69" i="8"/>
  <c r="L69" i="8"/>
  <c r="L68" i="8" s="1"/>
  <c r="L85" i="8" s="1"/>
  <c r="K69" i="8"/>
  <c r="J69" i="8"/>
  <c r="J68" i="8" s="1"/>
  <c r="J85" i="8" s="1"/>
  <c r="G69" i="8"/>
  <c r="E69" i="8"/>
  <c r="O68" i="8"/>
  <c r="O85" i="8" s="1"/>
  <c r="M68" i="8"/>
  <c r="M85" i="8" s="1"/>
  <c r="K68" i="8"/>
  <c r="G68" i="8"/>
  <c r="G85" i="8" s="1"/>
  <c r="E68" i="8"/>
  <c r="E85" i="8" s="1"/>
  <c r="F63" i="8"/>
  <c r="F61" i="8"/>
  <c r="F60" i="8"/>
  <c r="O58" i="8"/>
  <c r="M58" i="8"/>
  <c r="L58" i="8"/>
  <c r="K58" i="8"/>
  <c r="J58" i="8"/>
  <c r="G58" i="8"/>
  <c r="E58" i="8"/>
  <c r="F57" i="8"/>
  <c r="F55" i="8"/>
  <c r="F54" i="8"/>
  <c r="F53" i="8"/>
  <c r="H52" i="8"/>
  <c r="F50" i="8"/>
  <c r="O49" i="8"/>
  <c r="M49" i="8"/>
  <c r="L49" i="8"/>
  <c r="K49" i="8"/>
  <c r="J49" i="8"/>
  <c r="G49" i="8"/>
  <c r="E49" i="8"/>
  <c r="F46" i="8"/>
  <c r="H45" i="8"/>
  <c r="H44" i="8"/>
  <c r="H42" i="8"/>
  <c r="F40" i="8"/>
  <c r="F39" i="8"/>
  <c r="F38" i="8"/>
  <c r="H37" i="8"/>
  <c r="O36" i="8"/>
  <c r="O35" i="8" s="1"/>
  <c r="M36" i="8"/>
  <c r="M35" i="8" s="1"/>
  <c r="L36" i="8"/>
  <c r="K36" i="8"/>
  <c r="J36" i="8"/>
  <c r="G36" i="8"/>
  <c r="G35" i="8" s="1"/>
  <c r="E36" i="8"/>
  <c r="L35" i="8"/>
  <c r="L64" i="8" s="1"/>
  <c r="K35" i="8"/>
  <c r="K64" i="8" s="1"/>
  <c r="J35" i="8"/>
  <c r="F34" i="8"/>
  <c r="F32" i="8"/>
  <c r="F31" i="8"/>
  <c r="H30" i="8"/>
  <c r="O29" i="8"/>
  <c r="M29" i="8"/>
  <c r="L29" i="8"/>
  <c r="K29" i="8"/>
  <c r="J29" i="8"/>
  <c r="J6" i="8" s="1"/>
  <c r="G29" i="8"/>
  <c r="E29" i="8"/>
  <c r="F28" i="8"/>
  <c r="H27" i="8"/>
  <c r="H26" i="8"/>
  <c r="F25" i="8"/>
  <c r="H24" i="8"/>
  <c r="H23" i="8"/>
  <c r="H22" i="8"/>
  <c r="H21" i="8"/>
  <c r="O20" i="8"/>
  <c r="M20" i="8"/>
  <c r="L20" i="8"/>
  <c r="K20" i="8"/>
  <c r="J20" i="8"/>
  <c r="G20" i="8"/>
  <c r="E20" i="8"/>
  <c r="H18" i="8"/>
  <c r="F17" i="8"/>
  <c r="H16" i="8"/>
  <c r="H15" i="8"/>
  <c r="H14" i="8"/>
  <c r="H13" i="8"/>
  <c r="H12" i="8"/>
  <c r="F10" i="8"/>
  <c r="H9" i="8"/>
  <c r="N8" i="8"/>
  <c r="O7" i="8"/>
  <c r="M7" i="8"/>
  <c r="M6" i="8" s="1"/>
  <c r="L7" i="8"/>
  <c r="K7" i="8"/>
  <c r="J7" i="8"/>
  <c r="G7" i="8"/>
  <c r="G6" i="8" s="1"/>
  <c r="E7" i="8"/>
  <c r="E6" i="8" s="1"/>
  <c r="L6" i="8"/>
  <c r="K6" i="8"/>
  <c r="O111" i="6"/>
  <c r="N111" i="6"/>
  <c r="E38" i="2" s="1"/>
  <c r="M111" i="6"/>
  <c r="L111" i="6"/>
  <c r="K111" i="6"/>
  <c r="J111" i="6"/>
  <c r="G111" i="6"/>
  <c r="E111" i="6"/>
  <c r="N110" i="6"/>
  <c r="H110" i="6"/>
  <c r="N109" i="6"/>
  <c r="H109" i="6"/>
  <c r="H108" i="6"/>
  <c r="H107" i="6"/>
  <c r="N105" i="6"/>
  <c r="H105" i="6"/>
  <c r="J101" i="6"/>
  <c r="G101" i="6"/>
  <c r="E101" i="6"/>
  <c r="N100" i="6"/>
  <c r="H100" i="6"/>
  <c r="H99" i="6"/>
  <c r="H98" i="6"/>
  <c r="H97" i="6"/>
  <c r="N96" i="6"/>
  <c r="N95" i="6" s="1"/>
  <c r="F96" i="6"/>
  <c r="O95" i="6"/>
  <c r="M95" i="6"/>
  <c r="L95" i="6"/>
  <c r="K95" i="6"/>
  <c r="J95" i="6"/>
  <c r="G95" i="6"/>
  <c r="E95" i="6"/>
  <c r="N94" i="6"/>
  <c r="H94" i="6"/>
  <c r="H93" i="6"/>
  <c r="N91" i="6"/>
  <c r="N90" i="6" s="1"/>
  <c r="F91" i="6"/>
  <c r="O90" i="6"/>
  <c r="O101" i="6" s="1"/>
  <c r="M90" i="6"/>
  <c r="M101" i="6" s="1"/>
  <c r="L90" i="6"/>
  <c r="L101" i="6" s="1"/>
  <c r="K90" i="6"/>
  <c r="K101" i="6" s="1"/>
  <c r="J90" i="6"/>
  <c r="G90" i="6"/>
  <c r="G89" i="6" s="1"/>
  <c r="E90" i="6"/>
  <c r="E89" i="6" s="1"/>
  <c r="K89" i="6"/>
  <c r="J89" i="6"/>
  <c r="N84" i="6"/>
  <c r="H84" i="6"/>
  <c r="N83" i="6"/>
  <c r="F83" i="6"/>
  <c r="N82" i="6"/>
  <c r="N81" i="6" s="1"/>
  <c r="F82" i="6"/>
  <c r="O81" i="6"/>
  <c r="M81" i="6"/>
  <c r="L81" i="6"/>
  <c r="K81" i="6"/>
  <c r="J81" i="6"/>
  <c r="G81" i="6"/>
  <c r="E81" i="6"/>
  <c r="N80" i="6"/>
  <c r="F80" i="6"/>
  <c r="N79" i="6"/>
  <c r="N78" i="6" s="1"/>
  <c r="F79" i="6"/>
  <c r="O78" i="6"/>
  <c r="M78" i="6"/>
  <c r="L78" i="6"/>
  <c r="K78" i="6"/>
  <c r="J78" i="6"/>
  <c r="G78" i="6"/>
  <c r="E78" i="6"/>
  <c r="N77" i="6"/>
  <c r="F77" i="6"/>
  <c r="N76" i="6"/>
  <c r="N75" i="6"/>
  <c r="F74" i="6"/>
  <c r="N73" i="6"/>
  <c r="H73" i="6"/>
  <c r="N72" i="6"/>
  <c r="H72" i="6"/>
  <c r="F71" i="6"/>
  <c r="N70" i="6"/>
  <c r="N69" i="6" s="1"/>
  <c r="H70" i="6"/>
  <c r="O69" i="6"/>
  <c r="M69" i="6"/>
  <c r="L69" i="6"/>
  <c r="L68" i="6" s="1"/>
  <c r="L85" i="6" s="1"/>
  <c r="K69" i="6"/>
  <c r="K68" i="6" s="1"/>
  <c r="K85" i="6" s="1"/>
  <c r="J69" i="6"/>
  <c r="J68" i="6" s="1"/>
  <c r="J85" i="6" s="1"/>
  <c r="G69" i="6"/>
  <c r="E69" i="6"/>
  <c r="O68" i="6"/>
  <c r="O85" i="6" s="1"/>
  <c r="M68" i="6"/>
  <c r="M85" i="6" s="1"/>
  <c r="G68" i="6"/>
  <c r="G85" i="6" s="1"/>
  <c r="E68" i="6"/>
  <c r="E85" i="6" s="1"/>
  <c r="N63" i="6"/>
  <c r="F63" i="6"/>
  <c r="N62" i="6"/>
  <c r="H62" i="6"/>
  <c r="N61" i="6"/>
  <c r="H61" i="6"/>
  <c r="F60" i="6"/>
  <c r="F59" i="6"/>
  <c r="O58" i="6"/>
  <c r="M58" i="6"/>
  <c r="L58" i="6"/>
  <c r="K58" i="6"/>
  <c r="J58" i="6"/>
  <c r="G58" i="6"/>
  <c r="E58" i="6"/>
  <c r="F57" i="6"/>
  <c r="H55" i="6"/>
  <c r="F54" i="6"/>
  <c r="H53" i="6"/>
  <c r="H52" i="6"/>
  <c r="F51" i="6"/>
  <c r="H50" i="6"/>
  <c r="O49" i="6"/>
  <c r="M49" i="6"/>
  <c r="L49" i="6"/>
  <c r="K49" i="6"/>
  <c r="J49" i="6"/>
  <c r="G49" i="6"/>
  <c r="E49" i="6"/>
  <c r="N48" i="6"/>
  <c r="H48" i="6"/>
  <c r="F46" i="6"/>
  <c r="H45" i="6"/>
  <c r="H44" i="6"/>
  <c r="H43" i="6"/>
  <c r="H42" i="6"/>
  <c r="H41" i="6"/>
  <c r="H40" i="6"/>
  <c r="H38" i="6"/>
  <c r="H37" i="6"/>
  <c r="O36" i="6"/>
  <c r="O35" i="6" s="1"/>
  <c r="M36" i="6"/>
  <c r="M35" i="6" s="1"/>
  <c r="M64" i="6" s="1"/>
  <c r="L36" i="6"/>
  <c r="K36" i="6"/>
  <c r="J36" i="6"/>
  <c r="G36" i="6"/>
  <c r="G35" i="6" s="1"/>
  <c r="E36" i="6"/>
  <c r="L35" i="6"/>
  <c r="L64" i="6" s="1"/>
  <c r="K35" i="6"/>
  <c r="K64" i="6" s="1"/>
  <c r="K113" i="6" s="1"/>
  <c r="J35" i="6"/>
  <c r="J64" i="6" s="1"/>
  <c r="J113" i="6" s="1"/>
  <c r="F34" i="6"/>
  <c r="H33" i="6"/>
  <c r="H32" i="6"/>
  <c r="F31" i="6"/>
  <c r="H30" i="6"/>
  <c r="O29" i="6"/>
  <c r="M29" i="6"/>
  <c r="L29" i="6"/>
  <c r="K29" i="6"/>
  <c r="J29" i="6"/>
  <c r="G29" i="6"/>
  <c r="E29" i="6"/>
  <c r="H27" i="6"/>
  <c r="P27" i="6" s="1"/>
  <c r="H26" i="6"/>
  <c r="F25" i="6"/>
  <c r="H24" i="6"/>
  <c r="H23" i="6"/>
  <c r="H22" i="6"/>
  <c r="H21" i="6"/>
  <c r="O20" i="6"/>
  <c r="M20" i="6"/>
  <c r="L20" i="6"/>
  <c r="K20" i="6"/>
  <c r="J20" i="6"/>
  <c r="G20" i="6"/>
  <c r="E20" i="6"/>
  <c r="H18" i="6"/>
  <c r="F17" i="6"/>
  <c r="H16" i="6"/>
  <c r="H15" i="6"/>
  <c r="H14" i="6"/>
  <c r="H13" i="6"/>
  <c r="H12" i="6"/>
  <c r="F10" i="6"/>
  <c r="H9" i="6"/>
  <c r="O7" i="6"/>
  <c r="O6" i="6" s="1"/>
  <c r="M7" i="6"/>
  <c r="M6" i="6" s="1"/>
  <c r="L7" i="6"/>
  <c r="K7" i="6"/>
  <c r="J7" i="6"/>
  <c r="G7" i="6"/>
  <c r="G6" i="6" s="1"/>
  <c r="E7" i="6"/>
  <c r="E6" i="6" s="1"/>
  <c r="L6" i="6"/>
  <c r="K6" i="6"/>
  <c r="J6" i="6"/>
  <c r="O111" i="5"/>
  <c r="M111" i="5"/>
  <c r="L111" i="5"/>
  <c r="K111" i="5"/>
  <c r="J111" i="5"/>
  <c r="G111" i="5"/>
  <c r="E111" i="5"/>
  <c r="N110" i="5"/>
  <c r="N109" i="5"/>
  <c r="N111" i="5" s="1"/>
  <c r="H109" i="5"/>
  <c r="H107" i="5"/>
  <c r="N105" i="5"/>
  <c r="H105" i="5"/>
  <c r="O101" i="5"/>
  <c r="G101" i="5"/>
  <c r="E101" i="5"/>
  <c r="N100" i="5"/>
  <c r="H99" i="5"/>
  <c r="H97" i="5"/>
  <c r="N96" i="5"/>
  <c r="N95" i="5" s="1"/>
  <c r="F96" i="5"/>
  <c r="O95" i="5"/>
  <c r="M95" i="5"/>
  <c r="L95" i="5"/>
  <c r="K95" i="5"/>
  <c r="J95" i="5"/>
  <c r="G95" i="5"/>
  <c r="E95" i="5"/>
  <c r="N94" i="5"/>
  <c r="H94" i="5"/>
  <c r="N91" i="5"/>
  <c r="N90" i="5" s="1"/>
  <c r="F91" i="5"/>
  <c r="O90" i="5"/>
  <c r="M90" i="5"/>
  <c r="M101" i="5" s="1"/>
  <c r="L90" i="5"/>
  <c r="L101" i="5" s="1"/>
  <c r="K90" i="5"/>
  <c r="J90" i="5"/>
  <c r="J101" i="5" s="1"/>
  <c r="G90" i="5"/>
  <c r="E90" i="5"/>
  <c r="E89" i="5" s="1"/>
  <c r="O89" i="5"/>
  <c r="J89" i="5"/>
  <c r="G89" i="5"/>
  <c r="K85" i="5"/>
  <c r="N84" i="5"/>
  <c r="H84" i="5"/>
  <c r="N83" i="5"/>
  <c r="F83" i="5"/>
  <c r="N82" i="5"/>
  <c r="O81" i="5"/>
  <c r="M81" i="5"/>
  <c r="L81" i="5"/>
  <c r="K81" i="5"/>
  <c r="J81" i="5"/>
  <c r="G81" i="5"/>
  <c r="E81" i="5"/>
  <c r="N80" i="5"/>
  <c r="F80" i="5"/>
  <c r="N79" i="5"/>
  <c r="N78" i="5" s="1"/>
  <c r="O78" i="5"/>
  <c r="M78" i="5"/>
  <c r="L78" i="5"/>
  <c r="K78" i="5"/>
  <c r="J78" i="5"/>
  <c r="G78" i="5"/>
  <c r="E78" i="5"/>
  <c r="N77" i="5"/>
  <c r="F77" i="5"/>
  <c r="N76" i="5"/>
  <c r="N75" i="5"/>
  <c r="F74" i="5"/>
  <c r="N73" i="5"/>
  <c r="N72" i="5"/>
  <c r="F72" i="5"/>
  <c r="F71" i="5"/>
  <c r="N70" i="5"/>
  <c r="N69" i="5" s="1"/>
  <c r="H70" i="5"/>
  <c r="O69" i="5"/>
  <c r="M69" i="5"/>
  <c r="L69" i="5"/>
  <c r="L68" i="5" s="1"/>
  <c r="L85" i="5" s="1"/>
  <c r="K69" i="5"/>
  <c r="J69" i="5"/>
  <c r="J68" i="5" s="1"/>
  <c r="J85" i="5" s="1"/>
  <c r="G69" i="5"/>
  <c r="E69" i="5"/>
  <c r="O68" i="5"/>
  <c r="O85" i="5" s="1"/>
  <c r="M68" i="5"/>
  <c r="M85" i="5" s="1"/>
  <c r="K68" i="5"/>
  <c r="G68" i="5"/>
  <c r="G85" i="5" s="1"/>
  <c r="E68" i="5"/>
  <c r="E85" i="5" s="1"/>
  <c r="F63" i="5"/>
  <c r="H62" i="5"/>
  <c r="F61" i="5"/>
  <c r="F60" i="5"/>
  <c r="H59" i="5"/>
  <c r="O58" i="5"/>
  <c r="M58" i="5"/>
  <c r="L58" i="5"/>
  <c r="K58" i="5"/>
  <c r="J58" i="5"/>
  <c r="G58" i="5"/>
  <c r="E58" i="5"/>
  <c r="F57" i="5"/>
  <c r="H56" i="5"/>
  <c r="F54" i="5"/>
  <c r="H53" i="5"/>
  <c r="F52" i="5"/>
  <c r="H51" i="5"/>
  <c r="H50" i="5"/>
  <c r="O49" i="5"/>
  <c r="M49" i="5"/>
  <c r="L49" i="5"/>
  <c r="K49" i="5"/>
  <c r="J49" i="5"/>
  <c r="G49" i="5"/>
  <c r="E49" i="5"/>
  <c r="H48" i="5"/>
  <c r="H47" i="5"/>
  <c r="H45" i="5"/>
  <c r="F44" i="5"/>
  <c r="H43" i="5"/>
  <c r="F42" i="5"/>
  <c r="H41" i="5"/>
  <c r="H40" i="5"/>
  <c r="F39" i="5"/>
  <c r="F37" i="5"/>
  <c r="O36" i="5"/>
  <c r="O35" i="5" s="1"/>
  <c r="M36" i="5"/>
  <c r="M35" i="5" s="1"/>
  <c r="L36" i="5"/>
  <c r="K36" i="5"/>
  <c r="J36" i="5"/>
  <c r="G36" i="5"/>
  <c r="E36" i="5"/>
  <c r="L35" i="5"/>
  <c r="L64" i="5" s="1"/>
  <c r="K35" i="5"/>
  <c r="K64" i="5" s="1"/>
  <c r="J35" i="5"/>
  <c r="F34" i="5"/>
  <c r="H33" i="5"/>
  <c r="H32" i="5"/>
  <c r="F31" i="5"/>
  <c r="H30" i="5"/>
  <c r="O29" i="5"/>
  <c r="M29" i="5"/>
  <c r="L29" i="5"/>
  <c r="K29" i="5"/>
  <c r="J29" i="5"/>
  <c r="J6" i="5" s="1"/>
  <c r="G29" i="5"/>
  <c r="E29" i="5"/>
  <c r="F28" i="5"/>
  <c r="H26" i="5"/>
  <c r="F25" i="5"/>
  <c r="H24" i="5"/>
  <c r="F23" i="5"/>
  <c r="H22" i="5"/>
  <c r="H21" i="5"/>
  <c r="O20" i="5"/>
  <c r="M20" i="5"/>
  <c r="L20" i="5"/>
  <c r="K20" i="5"/>
  <c r="J20" i="5"/>
  <c r="G20" i="5"/>
  <c r="E20" i="5"/>
  <c r="H19" i="5"/>
  <c r="F17" i="5"/>
  <c r="H16" i="5"/>
  <c r="F15" i="5"/>
  <c r="H14" i="5"/>
  <c r="H13" i="5"/>
  <c r="H12" i="5"/>
  <c r="H11" i="5"/>
  <c r="H9" i="5"/>
  <c r="F8" i="5"/>
  <c r="O7" i="5"/>
  <c r="M7" i="5"/>
  <c r="M6" i="5" s="1"/>
  <c r="L7" i="5"/>
  <c r="K7" i="5"/>
  <c r="J7" i="5"/>
  <c r="G7" i="5"/>
  <c r="G6" i="5" s="1"/>
  <c r="E7" i="5"/>
  <c r="E6" i="5" s="1"/>
  <c r="L6" i="5"/>
  <c r="K6" i="5"/>
  <c r="C11" i="2"/>
  <c r="C10" i="2"/>
  <c r="N110" i="4"/>
  <c r="N109" i="4"/>
  <c r="N105" i="4"/>
  <c r="H106" i="4"/>
  <c r="N100" i="4"/>
  <c r="N96" i="4"/>
  <c r="N94" i="4"/>
  <c r="N91" i="4"/>
  <c r="H100" i="4"/>
  <c r="H96" i="4"/>
  <c r="H92" i="4"/>
  <c r="H91" i="4"/>
  <c r="N77" i="4"/>
  <c r="N75" i="4"/>
  <c r="N76" i="4"/>
  <c r="N73" i="4"/>
  <c r="N72" i="4"/>
  <c r="N70" i="4"/>
  <c r="E69" i="4"/>
  <c r="H82" i="4"/>
  <c r="H80" i="4"/>
  <c r="H79" i="4"/>
  <c r="H75" i="4"/>
  <c r="H74" i="4"/>
  <c r="H70" i="4"/>
  <c r="N64" i="4"/>
  <c r="N58" i="4"/>
  <c r="N63" i="4"/>
  <c r="N62" i="4"/>
  <c r="N61" i="4"/>
  <c r="N59" i="4"/>
  <c r="N57" i="4"/>
  <c r="N56" i="4"/>
  <c r="N55" i="4"/>
  <c r="N52" i="4"/>
  <c r="N50" i="4"/>
  <c r="N37" i="4"/>
  <c r="H63" i="4"/>
  <c r="N48" i="4"/>
  <c r="N47" i="4"/>
  <c r="N44" i="4"/>
  <c r="N40" i="4"/>
  <c r="N32" i="4"/>
  <c r="N30" i="4"/>
  <c r="N29" i="4"/>
  <c r="N28" i="4"/>
  <c r="N27" i="4"/>
  <c r="N26" i="4"/>
  <c r="N23" i="4"/>
  <c r="N21" i="4"/>
  <c r="H57" i="4"/>
  <c r="H50" i="4"/>
  <c r="F47" i="4"/>
  <c r="H46" i="4"/>
  <c r="H45" i="4"/>
  <c r="F34" i="4"/>
  <c r="F32" i="4"/>
  <c r="F28" i="4"/>
  <c r="F27" i="4"/>
  <c r="F23" i="4"/>
  <c r="F21" i="4"/>
  <c r="N8" i="4"/>
  <c r="F9" i="4"/>
  <c r="F15" i="4"/>
  <c r="F16" i="4"/>
  <c r="E29" i="4"/>
  <c r="O58" i="4"/>
  <c r="J58" i="4"/>
  <c r="K58" i="4"/>
  <c r="L58" i="4"/>
  <c r="M58" i="4"/>
  <c r="G58" i="4"/>
  <c r="E58" i="4"/>
  <c r="F36" i="3"/>
  <c r="F33" i="3"/>
  <c r="F38" i="2"/>
  <c r="H82" i="6" l="1"/>
  <c r="P82" i="6" s="1"/>
  <c r="H83" i="8"/>
  <c r="H39" i="5"/>
  <c r="I39" i="5" s="1"/>
  <c r="H96" i="6"/>
  <c r="H95" i="6" s="1"/>
  <c r="H10" i="8"/>
  <c r="I10" i="8" s="1"/>
  <c r="F62" i="6"/>
  <c r="H19" i="6"/>
  <c r="P19" i="6" s="1"/>
  <c r="H47" i="8"/>
  <c r="P47" i="8" s="1"/>
  <c r="F22" i="6"/>
  <c r="H71" i="6"/>
  <c r="I71" i="6" s="1"/>
  <c r="H60" i="8"/>
  <c r="I60" i="8" s="1"/>
  <c r="H96" i="8"/>
  <c r="P96" i="8" s="1"/>
  <c r="H38" i="8"/>
  <c r="I38" i="8" s="1"/>
  <c r="H91" i="8"/>
  <c r="I91" i="8" s="1"/>
  <c r="H8" i="5"/>
  <c r="P8" i="5" s="1"/>
  <c r="H32" i="8"/>
  <c r="I32" i="8" s="1"/>
  <c r="H17" i="5"/>
  <c r="I17" i="5" s="1"/>
  <c r="H83" i="6"/>
  <c r="H79" i="6"/>
  <c r="I79" i="6" s="1"/>
  <c r="H80" i="8"/>
  <c r="I80" i="8" s="1"/>
  <c r="H57" i="5"/>
  <c r="P57" i="5" s="1"/>
  <c r="N35" i="5"/>
  <c r="N29" i="5"/>
  <c r="P27" i="5"/>
  <c r="N49" i="6"/>
  <c r="N36" i="6"/>
  <c r="N29" i="8"/>
  <c r="P27" i="8"/>
  <c r="N7" i="8"/>
  <c r="N20" i="6"/>
  <c r="N7" i="6"/>
  <c r="N7" i="5"/>
  <c r="H96" i="5"/>
  <c r="P96" i="5" s="1"/>
  <c r="F30" i="6"/>
  <c r="I30" i="6" s="1"/>
  <c r="F48" i="6"/>
  <c r="I48" i="6" s="1"/>
  <c r="H54" i="6"/>
  <c r="I54" i="6" s="1"/>
  <c r="H57" i="6"/>
  <c r="I57" i="6" s="1"/>
  <c r="F73" i="6"/>
  <c r="P73" i="6" s="1"/>
  <c r="H91" i="6"/>
  <c r="I91" i="6" s="1"/>
  <c r="F108" i="6"/>
  <c r="I108" i="6" s="1"/>
  <c r="F14" i="5"/>
  <c r="I14" i="5" s="1"/>
  <c r="F70" i="6"/>
  <c r="P70" i="6" s="1"/>
  <c r="H54" i="8"/>
  <c r="I54" i="8" s="1"/>
  <c r="H71" i="8"/>
  <c r="I71" i="8" s="1"/>
  <c r="H75" i="8"/>
  <c r="I75" i="8" s="1"/>
  <c r="F51" i="4"/>
  <c r="I51" i="4" s="1"/>
  <c r="H10" i="5"/>
  <c r="I10" i="5" s="1"/>
  <c r="H15" i="5"/>
  <c r="H37" i="5"/>
  <c r="I37" i="5" s="1"/>
  <c r="H71" i="5"/>
  <c r="I71" i="5" s="1"/>
  <c r="F27" i="6"/>
  <c r="I27" i="6" s="1"/>
  <c r="H31" i="6"/>
  <c r="I31" i="6" s="1"/>
  <c r="H63" i="6"/>
  <c r="I63" i="6" s="1"/>
  <c r="H74" i="6"/>
  <c r="I74" i="6" s="1"/>
  <c r="F98" i="6"/>
  <c r="I98" i="6" s="1"/>
  <c r="H72" i="8"/>
  <c r="P72" i="8" s="1"/>
  <c r="H30" i="4"/>
  <c r="I30" i="4" s="1"/>
  <c r="F53" i="4"/>
  <c r="I53" i="4" s="1"/>
  <c r="F41" i="6"/>
  <c r="I41" i="6" s="1"/>
  <c r="H46" i="6"/>
  <c r="I46" i="6" s="1"/>
  <c r="F93" i="6"/>
  <c r="I93" i="6" s="1"/>
  <c r="H61" i="8"/>
  <c r="I61" i="8" s="1"/>
  <c r="H34" i="4"/>
  <c r="I34" i="4" s="1"/>
  <c r="F48" i="5"/>
  <c r="P48" i="5" s="1"/>
  <c r="F56" i="6"/>
  <c r="P56" i="6" s="1"/>
  <c r="H40" i="8"/>
  <c r="P40" i="8" s="1"/>
  <c r="H14" i="4"/>
  <c r="I14" i="4" s="1"/>
  <c r="H44" i="5"/>
  <c r="I44" i="5" s="1"/>
  <c r="F14" i="6"/>
  <c r="I14" i="6" s="1"/>
  <c r="F100" i="6"/>
  <c r="P100" i="6" s="1"/>
  <c r="H77" i="8"/>
  <c r="P77" i="8" s="1"/>
  <c r="H22" i="4"/>
  <c r="I22" i="4" s="1"/>
  <c r="F31" i="4"/>
  <c r="I31" i="4" s="1"/>
  <c r="F46" i="4"/>
  <c r="I46" i="4" s="1"/>
  <c r="I57" i="5"/>
  <c r="H61" i="5"/>
  <c r="I61" i="5" s="1"/>
  <c r="H72" i="5"/>
  <c r="P72" i="5" s="1"/>
  <c r="H80" i="5"/>
  <c r="I80" i="5" s="1"/>
  <c r="H17" i="6"/>
  <c r="I17" i="6" s="1"/>
  <c r="H28" i="6"/>
  <c r="P28" i="6" s="1"/>
  <c r="H39" i="6"/>
  <c r="I39" i="6" s="1"/>
  <c r="F43" i="6"/>
  <c r="I43" i="6" s="1"/>
  <c r="H51" i="6"/>
  <c r="I51" i="6" s="1"/>
  <c r="H59" i="6"/>
  <c r="I59" i="6" s="1"/>
  <c r="H23" i="4"/>
  <c r="I23" i="4" s="1"/>
  <c r="F33" i="4"/>
  <c r="I33" i="4" s="1"/>
  <c r="H54" i="4"/>
  <c r="I54" i="4" s="1"/>
  <c r="H23" i="5"/>
  <c r="P23" i="5" s="1"/>
  <c r="I22" i="6"/>
  <c r="H81" i="6"/>
  <c r="H28" i="4"/>
  <c r="I28" i="4" s="1"/>
  <c r="H25" i="4"/>
  <c r="I25" i="4" s="1"/>
  <c r="F37" i="4"/>
  <c r="I37" i="4" s="1"/>
  <c r="H47" i="4"/>
  <c r="I47" i="4" s="1"/>
  <c r="F52" i="4"/>
  <c r="I52" i="4" s="1"/>
  <c r="F93" i="4"/>
  <c r="I93" i="4" s="1"/>
  <c r="F100" i="4"/>
  <c r="I100" i="4" s="1"/>
  <c r="H28" i="5"/>
  <c r="P28" i="5" s="1"/>
  <c r="F41" i="5"/>
  <c r="I41" i="5" s="1"/>
  <c r="H54" i="5"/>
  <c r="I54" i="5" s="1"/>
  <c r="H10" i="6"/>
  <c r="I10" i="6" s="1"/>
  <c r="F33" i="6"/>
  <c r="P33" i="6" s="1"/>
  <c r="H60" i="6"/>
  <c r="I60" i="6" s="1"/>
  <c r="F76" i="6"/>
  <c r="P76" i="6" s="1"/>
  <c r="H106" i="6"/>
  <c r="I106" i="6" s="1"/>
  <c r="H34" i="8"/>
  <c r="P34" i="8" s="1"/>
  <c r="H53" i="8"/>
  <c r="I53" i="8" s="1"/>
  <c r="H26" i="4"/>
  <c r="I26" i="4" s="1"/>
  <c r="H32" i="4"/>
  <c r="I32" i="4" s="1"/>
  <c r="F48" i="4"/>
  <c r="I48" i="4" s="1"/>
  <c r="H77" i="5"/>
  <c r="P77" i="5" s="1"/>
  <c r="H83" i="5"/>
  <c r="P83" i="5" s="1"/>
  <c r="H91" i="5"/>
  <c r="I91" i="5" s="1"/>
  <c r="H17" i="8"/>
  <c r="I17" i="8" s="1"/>
  <c r="F27" i="8"/>
  <c r="I27" i="8" s="1"/>
  <c r="H31" i="8"/>
  <c r="H39" i="8"/>
  <c r="I39" i="8" s="1"/>
  <c r="H57" i="8"/>
  <c r="P57" i="8" s="1"/>
  <c r="H24" i="4"/>
  <c r="I24" i="4" s="1"/>
  <c r="H56" i="4"/>
  <c r="I56" i="4" s="1"/>
  <c r="H27" i="4"/>
  <c r="I27" i="4" s="1"/>
  <c r="F43" i="4"/>
  <c r="I43" i="4" s="1"/>
  <c r="H94" i="4"/>
  <c r="I94" i="4" s="1"/>
  <c r="H25" i="5"/>
  <c r="I25" i="5" s="1"/>
  <c r="H34" i="5"/>
  <c r="H42" i="5"/>
  <c r="I42" i="5" s="1"/>
  <c r="H46" i="5"/>
  <c r="I46" i="5" s="1"/>
  <c r="H60" i="5"/>
  <c r="I60" i="5" s="1"/>
  <c r="H63" i="5"/>
  <c r="I63" i="5" s="1"/>
  <c r="H74" i="5"/>
  <c r="I74" i="5" s="1"/>
  <c r="H80" i="6"/>
  <c r="I80" i="6" s="1"/>
  <c r="H50" i="8"/>
  <c r="I50" i="8" s="1"/>
  <c r="H16" i="4"/>
  <c r="I16" i="4" s="1"/>
  <c r="F45" i="4"/>
  <c r="I45" i="4" s="1"/>
  <c r="F22" i="5"/>
  <c r="I22" i="5" s="1"/>
  <c r="H31" i="5"/>
  <c r="I31" i="5" s="1"/>
  <c r="F43" i="5"/>
  <c r="I43" i="5" s="1"/>
  <c r="H52" i="5"/>
  <c r="H75" i="5"/>
  <c r="P75" i="5" s="1"/>
  <c r="F12" i="6"/>
  <c r="I12" i="6" s="1"/>
  <c r="H25" i="6"/>
  <c r="I25" i="6" s="1"/>
  <c r="H34" i="6"/>
  <c r="H77" i="6"/>
  <c r="P77" i="6" s="1"/>
  <c r="F14" i="8"/>
  <c r="I14" i="8" s="1"/>
  <c r="H25" i="8"/>
  <c r="H28" i="8"/>
  <c r="P28" i="8" s="1"/>
  <c r="H46" i="8"/>
  <c r="I46" i="8" s="1"/>
  <c r="H55" i="8"/>
  <c r="P55" i="8" s="1"/>
  <c r="H63" i="8"/>
  <c r="H74" i="8"/>
  <c r="I74" i="8" s="1"/>
  <c r="E35" i="5"/>
  <c r="E64" i="5" s="1"/>
  <c r="E35" i="8"/>
  <c r="E64" i="8" s="1"/>
  <c r="E113" i="8" s="1"/>
  <c r="E35" i="6"/>
  <c r="E64" i="6" s="1"/>
  <c r="E113" i="6" s="1"/>
  <c r="G35" i="5"/>
  <c r="F22" i="8"/>
  <c r="I22" i="8" s="1"/>
  <c r="J64" i="8"/>
  <c r="J113" i="8" s="1"/>
  <c r="M64" i="8"/>
  <c r="I40" i="8"/>
  <c r="F62" i="8"/>
  <c r="H62" i="8"/>
  <c r="O6" i="8"/>
  <c r="K113" i="8"/>
  <c r="O64" i="8"/>
  <c r="N49" i="8"/>
  <c r="N35" i="8" s="1"/>
  <c r="F59" i="8"/>
  <c r="H59" i="8"/>
  <c r="H76" i="8"/>
  <c r="F76" i="8"/>
  <c r="K101" i="8"/>
  <c r="K89" i="8"/>
  <c r="F93" i="8"/>
  <c r="H93" i="8"/>
  <c r="H90" i="8" s="1"/>
  <c r="F100" i="8"/>
  <c r="H100" i="8"/>
  <c r="F106" i="8"/>
  <c r="H106" i="8"/>
  <c r="F19" i="8"/>
  <c r="F30" i="8"/>
  <c r="F33" i="8"/>
  <c r="H33" i="8"/>
  <c r="H51" i="8"/>
  <c r="F51" i="8"/>
  <c r="P63" i="8"/>
  <c r="I63" i="8"/>
  <c r="F73" i="8"/>
  <c r="H73" i="8"/>
  <c r="L113" i="8"/>
  <c r="F41" i="8"/>
  <c r="H41" i="8"/>
  <c r="I47" i="8"/>
  <c r="H70" i="8"/>
  <c r="F70" i="8"/>
  <c r="F82" i="8"/>
  <c r="H82" i="8"/>
  <c r="H81" i="8" s="1"/>
  <c r="F108" i="8"/>
  <c r="H108" i="8"/>
  <c r="F56" i="8"/>
  <c r="H56" i="8"/>
  <c r="N68" i="8"/>
  <c r="N85" i="8" s="1"/>
  <c r="F12" i="8"/>
  <c r="I12" i="8" s="1"/>
  <c r="G64" i="8"/>
  <c r="G113" i="8" s="1"/>
  <c r="H43" i="8"/>
  <c r="F43" i="8"/>
  <c r="I83" i="8"/>
  <c r="P83" i="8"/>
  <c r="M113" i="8"/>
  <c r="N20" i="8"/>
  <c r="F48" i="8"/>
  <c r="H48" i="8"/>
  <c r="F79" i="8"/>
  <c r="H79" i="8"/>
  <c r="O113" i="8"/>
  <c r="N101" i="8"/>
  <c r="N89" i="8"/>
  <c r="H98" i="8"/>
  <c r="F98" i="8"/>
  <c r="F9" i="8"/>
  <c r="I9" i="8" s="1"/>
  <c r="F11" i="8"/>
  <c r="F16" i="8"/>
  <c r="I16" i="8" s="1"/>
  <c r="F18" i="8"/>
  <c r="F21" i="8"/>
  <c r="F24" i="8"/>
  <c r="I24" i="8" s="1"/>
  <c r="F26" i="8"/>
  <c r="F45" i="8"/>
  <c r="I45" i="8" s="1"/>
  <c r="F105" i="8"/>
  <c r="F110" i="8"/>
  <c r="F8" i="8"/>
  <c r="F13" i="8"/>
  <c r="I13" i="8" s="1"/>
  <c r="F15" i="8"/>
  <c r="F23" i="8"/>
  <c r="F37" i="8"/>
  <c r="F42" i="8"/>
  <c r="I42" i="8" s="1"/>
  <c r="F44" i="8"/>
  <c r="F52" i="8"/>
  <c r="F84" i="8"/>
  <c r="L89" i="8"/>
  <c r="F92" i="8"/>
  <c r="I92" i="8" s="1"/>
  <c r="F94" i="8"/>
  <c r="F97" i="8"/>
  <c r="I97" i="8" s="1"/>
  <c r="F99" i="8"/>
  <c r="I99" i="8" s="1"/>
  <c r="F107" i="8"/>
  <c r="I107" i="8" s="1"/>
  <c r="F109" i="8"/>
  <c r="M89" i="8"/>
  <c r="P79" i="6"/>
  <c r="F78" i="6"/>
  <c r="O113" i="6"/>
  <c r="G64" i="6"/>
  <c r="G113" i="6" s="1"/>
  <c r="N68" i="6"/>
  <c r="N85" i="6" s="1"/>
  <c r="L113" i="6"/>
  <c r="I34" i="6"/>
  <c r="P48" i="6"/>
  <c r="P30" i="6"/>
  <c r="P62" i="6"/>
  <c r="I62" i="6"/>
  <c r="I83" i="6"/>
  <c r="P83" i="6"/>
  <c r="N101" i="6"/>
  <c r="N89" i="6"/>
  <c r="M113" i="6"/>
  <c r="O64" i="6"/>
  <c r="O89" i="6"/>
  <c r="F9" i="6"/>
  <c r="I9" i="6" s="1"/>
  <c r="F11" i="6"/>
  <c r="F16" i="6"/>
  <c r="I16" i="6" s="1"/>
  <c r="F18" i="6"/>
  <c r="F21" i="6"/>
  <c r="F24" i="6"/>
  <c r="I24" i="6" s="1"/>
  <c r="F26" i="6"/>
  <c r="F32" i="6"/>
  <c r="F38" i="6"/>
  <c r="I38" i="6" s="1"/>
  <c r="F40" i="6"/>
  <c r="F45" i="6"/>
  <c r="I45" i="6" s="1"/>
  <c r="F47" i="6"/>
  <c r="F50" i="6"/>
  <c r="F53" i="6"/>
  <c r="I53" i="6" s="1"/>
  <c r="F55" i="6"/>
  <c r="F61" i="6"/>
  <c r="F72" i="6"/>
  <c r="F75" i="6"/>
  <c r="I100" i="6"/>
  <c r="F105" i="6"/>
  <c r="F110" i="6"/>
  <c r="F8" i="6"/>
  <c r="F13" i="6"/>
  <c r="I13" i="6" s="1"/>
  <c r="F15" i="6"/>
  <c r="F23" i="6"/>
  <c r="F37" i="6"/>
  <c r="F42" i="6"/>
  <c r="I42" i="6" s="1"/>
  <c r="F44" i="6"/>
  <c r="F52" i="6"/>
  <c r="F84" i="6"/>
  <c r="L89" i="6"/>
  <c r="F92" i="6"/>
  <c r="I92" i="6" s="1"/>
  <c r="F94" i="6"/>
  <c r="F97" i="6"/>
  <c r="I97" i="6" s="1"/>
  <c r="F99" i="6"/>
  <c r="I99" i="6" s="1"/>
  <c r="F107" i="6"/>
  <c r="I107" i="6" s="1"/>
  <c r="F109" i="6"/>
  <c r="M89" i="6"/>
  <c r="J64" i="5"/>
  <c r="J113" i="5" s="1"/>
  <c r="F98" i="5"/>
  <c r="H98" i="5"/>
  <c r="O6" i="5"/>
  <c r="G64" i="5"/>
  <c r="G113" i="5" s="1"/>
  <c r="F51" i="5"/>
  <c r="I51" i="5" s="1"/>
  <c r="P61" i="5"/>
  <c r="F106" i="5"/>
  <c r="H106" i="5"/>
  <c r="I72" i="5"/>
  <c r="F76" i="5"/>
  <c r="H76" i="5"/>
  <c r="K101" i="5"/>
  <c r="K113" i="5" s="1"/>
  <c r="K89" i="5"/>
  <c r="F93" i="5"/>
  <c r="H93" i="5"/>
  <c r="H100" i="5"/>
  <c r="F100" i="5"/>
  <c r="F73" i="5"/>
  <c r="H73" i="5"/>
  <c r="L113" i="5"/>
  <c r="F108" i="5"/>
  <c r="H108" i="5"/>
  <c r="F19" i="5"/>
  <c r="F59" i="5"/>
  <c r="F70" i="5"/>
  <c r="F82" i="5"/>
  <c r="H82" i="5"/>
  <c r="F12" i="5"/>
  <c r="I12" i="5" s="1"/>
  <c r="F30" i="5"/>
  <c r="F33" i="5"/>
  <c r="M64" i="5"/>
  <c r="M113" i="5" s="1"/>
  <c r="F56" i="5"/>
  <c r="F62" i="5"/>
  <c r="N68" i="5"/>
  <c r="N85" i="5" s="1"/>
  <c r="N81" i="5"/>
  <c r="D38" i="2"/>
  <c r="N101" i="5"/>
  <c r="N89" i="5"/>
  <c r="F27" i="5"/>
  <c r="I27" i="5" s="1"/>
  <c r="E113" i="5"/>
  <c r="O64" i="5"/>
  <c r="O113" i="5" s="1"/>
  <c r="P63" i="5"/>
  <c r="F79" i="5"/>
  <c r="H79" i="5"/>
  <c r="F9" i="5"/>
  <c r="F11" i="5"/>
  <c r="F16" i="5"/>
  <c r="I16" i="5" s="1"/>
  <c r="F18" i="5"/>
  <c r="F21" i="5"/>
  <c r="F24" i="5"/>
  <c r="I24" i="5" s="1"/>
  <c r="F26" i="5"/>
  <c r="F32" i="5"/>
  <c r="F38" i="5"/>
  <c r="I38" i="5" s="1"/>
  <c r="F40" i="5"/>
  <c r="F45" i="5"/>
  <c r="I45" i="5" s="1"/>
  <c r="F47" i="5"/>
  <c r="F50" i="5"/>
  <c r="F53" i="5"/>
  <c r="I53" i="5" s="1"/>
  <c r="F55" i="5"/>
  <c r="F105" i="5"/>
  <c r="F110" i="5"/>
  <c r="F13" i="5"/>
  <c r="I13" i="5" s="1"/>
  <c r="F84" i="5"/>
  <c r="L89" i="5"/>
  <c r="F92" i="5"/>
  <c r="I92" i="5" s="1"/>
  <c r="F94" i="5"/>
  <c r="F97" i="5"/>
  <c r="I97" i="5" s="1"/>
  <c r="F99" i="5"/>
  <c r="I99" i="5" s="1"/>
  <c r="F107" i="5"/>
  <c r="I107" i="5" s="1"/>
  <c r="F109" i="5"/>
  <c r="M89" i="5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99" i="4"/>
  <c r="I99" i="4" s="1"/>
  <c r="F98" i="4"/>
  <c r="I98" i="4" s="1"/>
  <c r="F97" i="4"/>
  <c r="I97" i="4" s="1"/>
  <c r="F96" i="4"/>
  <c r="I96" i="4" s="1"/>
  <c r="F92" i="4"/>
  <c r="I92" i="4" s="1"/>
  <c r="F91" i="4"/>
  <c r="F83" i="4"/>
  <c r="I83" i="4" s="1"/>
  <c r="F82" i="4"/>
  <c r="I82" i="4" s="1"/>
  <c r="F84" i="4"/>
  <c r="I84" i="4" s="1"/>
  <c r="F79" i="4"/>
  <c r="I79" i="4" s="1"/>
  <c r="F80" i="4"/>
  <c r="I80" i="4" s="1"/>
  <c r="F70" i="4"/>
  <c r="I70" i="4" s="1"/>
  <c r="F72" i="4"/>
  <c r="I72" i="4" s="1"/>
  <c r="F74" i="4"/>
  <c r="I74" i="4" s="1"/>
  <c r="F76" i="4"/>
  <c r="I76" i="4" s="1"/>
  <c r="F71" i="4"/>
  <c r="I71" i="4" s="1"/>
  <c r="F73" i="4"/>
  <c r="I73" i="4" s="1"/>
  <c r="F75" i="4"/>
  <c r="I75" i="4" s="1"/>
  <c r="F77" i="4"/>
  <c r="I77" i="4" s="1"/>
  <c r="F44" i="4"/>
  <c r="I44" i="4" s="1"/>
  <c r="F42" i="4"/>
  <c r="I42" i="4" s="1"/>
  <c r="F41" i="4"/>
  <c r="I41" i="4" s="1"/>
  <c r="F40" i="4"/>
  <c r="I40" i="4" s="1"/>
  <c r="F39" i="4"/>
  <c r="I39" i="4" s="1"/>
  <c r="F38" i="4"/>
  <c r="I38" i="4" s="1"/>
  <c r="H21" i="4"/>
  <c r="I21" i="4" s="1"/>
  <c r="F63" i="4"/>
  <c r="I63" i="4" s="1"/>
  <c r="F62" i="4"/>
  <c r="I62" i="4" s="1"/>
  <c r="F61" i="4"/>
  <c r="I61" i="4" s="1"/>
  <c r="H58" i="4"/>
  <c r="F60" i="4"/>
  <c r="I60" i="4" s="1"/>
  <c r="F59" i="4"/>
  <c r="F57" i="4"/>
  <c r="I57" i="4" s="1"/>
  <c r="H55" i="4"/>
  <c r="I55" i="4" s="1"/>
  <c r="F50" i="4"/>
  <c r="I50" i="4" s="1"/>
  <c r="H13" i="4"/>
  <c r="I13" i="4" s="1"/>
  <c r="H12" i="4"/>
  <c r="I12" i="4" s="1"/>
  <c r="H11" i="4"/>
  <c r="I11" i="4" s="1"/>
  <c r="H8" i="4"/>
  <c r="I8" i="4" s="1"/>
  <c r="H10" i="4"/>
  <c r="I10" i="4" s="1"/>
  <c r="H18" i="4"/>
  <c r="I18" i="4" s="1"/>
  <c r="H9" i="4"/>
  <c r="I9" i="4" s="1"/>
  <c r="H17" i="4"/>
  <c r="I17" i="4" s="1"/>
  <c r="H19" i="4"/>
  <c r="I19" i="4" s="1"/>
  <c r="H15" i="4"/>
  <c r="I15" i="4" s="1"/>
  <c r="F20" i="4"/>
  <c r="F7" i="4"/>
  <c r="E111" i="4"/>
  <c r="E101" i="4"/>
  <c r="E95" i="4"/>
  <c r="E90" i="4"/>
  <c r="E81" i="4"/>
  <c r="E78" i="4"/>
  <c r="E49" i="4"/>
  <c r="E36" i="4"/>
  <c r="E20" i="4"/>
  <c r="E7" i="4"/>
  <c r="F13" i="3"/>
  <c r="I72" i="8" l="1"/>
  <c r="I77" i="8"/>
  <c r="H81" i="5"/>
  <c r="P91" i="6"/>
  <c r="H7" i="5"/>
  <c r="P32" i="8"/>
  <c r="I19" i="6"/>
  <c r="P15" i="5"/>
  <c r="I15" i="5"/>
  <c r="I41" i="8"/>
  <c r="P96" i="6"/>
  <c r="P95" i="6" s="1"/>
  <c r="E37" i="2" s="1"/>
  <c r="H111" i="6"/>
  <c r="I96" i="6"/>
  <c r="I95" i="6" s="1"/>
  <c r="P80" i="8"/>
  <c r="I82" i="6"/>
  <c r="H78" i="8"/>
  <c r="F29" i="4"/>
  <c r="F6" i="4" s="1"/>
  <c r="I96" i="8"/>
  <c r="I96" i="5"/>
  <c r="P61" i="8"/>
  <c r="H29" i="5"/>
  <c r="P44" i="5"/>
  <c r="H36" i="5"/>
  <c r="I73" i="6"/>
  <c r="P75" i="8"/>
  <c r="H7" i="8"/>
  <c r="H7" i="6"/>
  <c r="I76" i="6"/>
  <c r="I70" i="6"/>
  <c r="I8" i="5"/>
  <c r="F58" i="6"/>
  <c r="F29" i="6"/>
  <c r="I48" i="5"/>
  <c r="P59" i="6"/>
  <c r="P91" i="8"/>
  <c r="P50" i="8"/>
  <c r="I75" i="5"/>
  <c r="H90" i="6"/>
  <c r="H101" i="6" s="1"/>
  <c r="P37" i="5"/>
  <c r="H95" i="8"/>
  <c r="H101" i="8" s="1"/>
  <c r="H49" i="5"/>
  <c r="H111" i="5"/>
  <c r="H20" i="8"/>
  <c r="H49" i="6"/>
  <c r="N6" i="5"/>
  <c r="N113" i="5" s="1"/>
  <c r="D10" i="2" s="1"/>
  <c r="N35" i="6"/>
  <c r="N6" i="6"/>
  <c r="H90" i="5"/>
  <c r="H29" i="8"/>
  <c r="F90" i="4"/>
  <c r="P91" i="5"/>
  <c r="P80" i="5"/>
  <c r="I78" i="6"/>
  <c r="F90" i="8"/>
  <c r="I57" i="8"/>
  <c r="I34" i="8"/>
  <c r="I28" i="6"/>
  <c r="P52" i="5"/>
  <c r="H29" i="6"/>
  <c r="H78" i="5"/>
  <c r="I56" i="6"/>
  <c r="I25" i="8"/>
  <c r="P63" i="6"/>
  <c r="I83" i="5"/>
  <c r="F69" i="6"/>
  <c r="I77" i="6"/>
  <c r="P34" i="6"/>
  <c r="H20" i="6"/>
  <c r="H78" i="6"/>
  <c r="P57" i="6"/>
  <c r="I52" i="5"/>
  <c r="H20" i="5"/>
  <c r="I23" i="5"/>
  <c r="H69" i="6"/>
  <c r="H111" i="8"/>
  <c r="I34" i="5"/>
  <c r="P34" i="5"/>
  <c r="I77" i="5"/>
  <c r="I33" i="6"/>
  <c r="I98" i="8"/>
  <c r="F95" i="4"/>
  <c r="H69" i="5"/>
  <c r="H36" i="6"/>
  <c r="I31" i="8"/>
  <c r="I55" i="8"/>
  <c r="H58" i="5"/>
  <c r="F78" i="4"/>
  <c r="F81" i="4"/>
  <c r="I93" i="5"/>
  <c r="P80" i="6"/>
  <c r="P78" i="6" s="1"/>
  <c r="E32" i="2" s="1"/>
  <c r="F20" i="5"/>
  <c r="I20" i="4"/>
  <c r="H95" i="5"/>
  <c r="I28" i="5"/>
  <c r="I108" i="5"/>
  <c r="F95" i="5"/>
  <c r="H36" i="8"/>
  <c r="I51" i="8"/>
  <c r="H58" i="6"/>
  <c r="I28" i="8"/>
  <c r="I106" i="5"/>
  <c r="P26" i="8"/>
  <c r="I26" i="8"/>
  <c r="F95" i="8"/>
  <c r="P33" i="8"/>
  <c r="I33" i="8"/>
  <c r="N6" i="8"/>
  <c r="N113" i="8" s="1"/>
  <c r="F10" i="2" s="1"/>
  <c r="I94" i="8"/>
  <c r="P94" i="8"/>
  <c r="I23" i="8"/>
  <c r="P23" i="8"/>
  <c r="P73" i="8"/>
  <c r="I73" i="8"/>
  <c r="P30" i="8"/>
  <c r="F29" i="8"/>
  <c r="I30" i="8"/>
  <c r="I93" i="8"/>
  <c r="P19" i="8"/>
  <c r="I19" i="8"/>
  <c r="P62" i="8"/>
  <c r="I62" i="8"/>
  <c r="I37" i="8"/>
  <c r="P37" i="8"/>
  <c r="F36" i="8"/>
  <c r="P79" i="8"/>
  <c r="F78" i="8"/>
  <c r="I79" i="8"/>
  <c r="I78" i="8" s="1"/>
  <c r="I15" i="8"/>
  <c r="P15" i="8"/>
  <c r="P21" i="8"/>
  <c r="I21" i="8"/>
  <c r="P18" i="8"/>
  <c r="I18" i="8"/>
  <c r="I43" i="8"/>
  <c r="P82" i="8"/>
  <c r="F81" i="8"/>
  <c r="I82" i="8"/>
  <c r="F49" i="8"/>
  <c r="F20" i="8"/>
  <c r="I8" i="8"/>
  <c r="P8" i="8"/>
  <c r="F7" i="8"/>
  <c r="I109" i="8"/>
  <c r="P109" i="8"/>
  <c r="I52" i="8"/>
  <c r="P52" i="8"/>
  <c r="P110" i="8"/>
  <c r="I110" i="8"/>
  <c r="P11" i="8"/>
  <c r="I11" i="8"/>
  <c r="H49" i="8"/>
  <c r="I106" i="8"/>
  <c r="I44" i="8"/>
  <c r="P44" i="8"/>
  <c r="P105" i="8"/>
  <c r="F111" i="8"/>
  <c r="I105" i="8"/>
  <c r="P48" i="8"/>
  <c r="I48" i="8"/>
  <c r="I108" i="8"/>
  <c r="P70" i="8"/>
  <c r="F69" i="8"/>
  <c r="I70" i="8"/>
  <c r="H58" i="8"/>
  <c r="I84" i="8"/>
  <c r="P84" i="8"/>
  <c r="P56" i="8"/>
  <c r="I56" i="8"/>
  <c r="P76" i="8"/>
  <c r="I76" i="8"/>
  <c r="H69" i="8"/>
  <c r="P100" i="8"/>
  <c r="P95" i="8" s="1"/>
  <c r="I100" i="8"/>
  <c r="P59" i="8"/>
  <c r="F58" i="8"/>
  <c r="I59" i="8"/>
  <c r="P47" i="6"/>
  <c r="I47" i="6"/>
  <c r="I37" i="6"/>
  <c r="P37" i="6"/>
  <c r="F36" i="6"/>
  <c r="P75" i="6"/>
  <c r="I75" i="6"/>
  <c r="P40" i="6"/>
  <c r="I40" i="6"/>
  <c r="P11" i="6"/>
  <c r="I11" i="6"/>
  <c r="I15" i="6"/>
  <c r="P15" i="6"/>
  <c r="I44" i="6"/>
  <c r="P44" i="6"/>
  <c r="P72" i="6"/>
  <c r="I72" i="6"/>
  <c r="P105" i="6"/>
  <c r="F111" i="6"/>
  <c r="I105" i="6"/>
  <c r="I23" i="6"/>
  <c r="P23" i="6"/>
  <c r="P61" i="6"/>
  <c r="I61" i="6"/>
  <c r="I58" i="6" s="1"/>
  <c r="P26" i="6"/>
  <c r="I26" i="6"/>
  <c r="F95" i="6"/>
  <c r="I84" i="6"/>
  <c r="P84" i="6"/>
  <c r="P81" i="6" s="1"/>
  <c r="E33" i="2" s="1"/>
  <c r="F20" i="6"/>
  <c r="I8" i="6"/>
  <c r="P8" i="6"/>
  <c r="F7" i="6"/>
  <c r="P18" i="6"/>
  <c r="I18" i="6"/>
  <c r="I94" i="6"/>
  <c r="I90" i="6" s="1"/>
  <c r="P94" i="6"/>
  <c r="P90" i="6" s="1"/>
  <c r="E36" i="2" s="1"/>
  <c r="P32" i="6"/>
  <c r="I32" i="6"/>
  <c r="I29" i="6" s="1"/>
  <c r="P55" i="6"/>
  <c r="I55" i="6"/>
  <c r="I109" i="6"/>
  <c r="P109" i="6"/>
  <c r="I52" i="6"/>
  <c r="P52" i="6"/>
  <c r="P110" i="6"/>
  <c r="I110" i="6"/>
  <c r="P50" i="6"/>
  <c r="F49" i="6"/>
  <c r="I50" i="6"/>
  <c r="P21" i="6"/>
  <c r="I21" i="6"/>
  <c r="F90" i="6"/>
  <c r="F81" i="6"/>
  <c r="I109" i="5"/>
  <c r="P109" i="5"/>
  <c r="P70" i="5"/>
  <c r="F69" i="5"/>
  <c r="I70" i="5"/>
  <c r="P59" i="5"/>
  <c r="F58" i="5"/>
  <c r="I59" i="5"/>
  <c r="P105" i="5"/>
  <c r="F111" i="5"/>
  <c r="I105" i="5"/>
  <c r="P32" i="5"/>
  <c r="I32" i="5"/>
  <c r="P56" i="5"/>
  <c r="I56" i="5"/>
  <c r="P40" i="5"/>
  <c r="I40" i="5"/>
  <c r="I9" i="5"/>
  <c r="F7" i="5"/>
  <c r="P55" i="5"/>
  <c r="I55" i="5"/>
  <c r="P26" i="5"/>
  <c r="I26" i="5"/>
  <c r="P19" i="5"/>
  <c r="I19" i="5"/>
  <c r="I84" i="5"/>
  <c r="P84" i="5"/>
  <c r="I98" i="5"/>
  <c r="P110" i="5"/>
  <c r="I110" i="5"/>
  <c r="P62" i="5"/>
  <c r="I62" i="5"/>
  <c r="P73" i="5"/>
  <c r="I73" i="5"/>
  <c r="P100" i="5"/>
  <c r="P95" i="5" s="1"/>
  <c r="D37" i="2" s="1"/>
  <c r="I100" i="5"/>
  <c r="I94" i="5"/>
  <c r="I90" i="5" s="1"/>
  <c r="P94" i="5"/>
  <c r="P50" i="5"/>
  <c r="F49" i="5"/>
  <c r="I50" i="5"/>
  <c r="P21" i="5"/>
  <c r="I21" i="5"/>
  <c r="P79" i="5"/>
  <c r="F78" i="5"/>
  <c r="I79" i="5"/>
  <c r="I78" i="5" s="1"/>
  <c r="P82" i="5"/>
  <c r="F81" i="5"/>
  <c r="I82" i="5"/>
  <c r="P30" i="5"/>
  <c r="F29" i="5"/>
  <c r="I30" i="5"/>
  <c r="P11" i="5"/>
  <c r="I11" i="5"/>
  <c r="P76" i="5"/>
  <c r="I76" i="5"/>
  <c r="F36" i="5"/>
  <c r="P47" i="5"/>
  <c r="I47" i="5"/>
  <c r="P18" i="5"/>
  <c r="I18" i="5"/>
  <c r="F90" i="5"/>
  <c r="P33" i="5"/>
  <c r="I33" i="5"/>
  <c r="F111" i="4"/>
  <c r="I111" i="4"/>
  <c r="P100" i="4"/>
  <c r="I95" i="4"/>
  <c r="I91" i="4"/>
  <c r="I90" i="4" s="1"/>
  <c r="P91" i="4"/>
  <c r="I81" i="4"/>
  <c r="I78" i="4"/>
  <c r="F69" i="4"/>
  <c r="I69" i="4"/>
  <c r="I29" i="4"/>
  <c r="F49" i="4"/>
  <c r="F36" i="4"/>
  <c r="I7" i="4"/>
  <c r="I59" i="4"/>
  <c r="I58" i="4" s="1"/>
  <c r="F58" i="4"/>
  <c r="I49" i="4"/>
  <c r="I36" i="4"/>
  <c r="P8" i="4"/>
  <c r="E68" i="4"/>
  <c r="E85" i="4" s="1"/>
  <c r="E6" i="4"/>
  <c r="E89" i="4"/>
  <c r="G36" i="4"/>
  <c r="G29" i="4"/>
  <c r="H20" i="4"/>
  <c r="G20" i="4"/>
  <c r="J7" i="4"/>
  <c r="H7" i="4"/>
  <c r="G7" i="4"/>
  <c r="O29" i="4"/>
  <c r="M29" i="4"/>
  <c r="L29" i="4"/>
  <c r="H29" i="4"/>
  <c r="K29" i="4"/>
  <c r="J29" i="4"/>
  <c r="N34" i="4"/>
  <c r="P34" i="4" s="1"/>
  <c r="N33" i="4"/>
  <c r="P33" i="4" s="1"/>
  <c r="P63" i="4"/>
  <c r="P62" i="4"/>
  <c r="P61" i="4"/>
  <c r="P57" i="4"/>
  <c r="P56" i="4"/>
  <c r="P55" i="4"/>
  <c r="P52" i="4"/>
  <c r="P50" i="4"/>
  <c r="O49" i="4"/>
  <c r="M49" i="4"/>
  <c r="L49" i="4"/>
  <c r="K49" i="4"/>
  <c r="J49" i="4"/>
  <c r="H49" i="4"/>
  <c r="G49" i="4"/>
  <c r="P48" i="4"/>
  <c r="P47" i="4"/>
  <c r="P44" i="4"/>
  <c r="P40" i="4"/>
  <c r="P37" i="4"/>
  <c r="O36" i="4"/>
  <c r="M36" i="4"/>
  <c r="L36" i="4"/>
  <c r="K36" i="4"/>
  <c r="J36" i="4"/>
  <c r="H36" i="4"/>
  <c r="F35" i="3"/>
  <c r="F34" i="3"/>
  <c r="M111" i="4"/>
  <c r="M95" i="4"/>
  <c r="M90" i="4"/>
  <c r="M81" i="4"/>
  <c r="M78" i="4"/>
  <c r="M69" i="4"/>
  <c r="M20" i="4"/>
  <c r="M7" i="4"/>
  <c r="G111" i="4"/>
  <c r="P78" i="8" l="1"/>
  <c r="F32" i="2" s="1"/>
  <c r="H68" i="8"/>
  <c r="H85" i="8" s="1"/>
  <c r="I81" i="6"/>
  <c r="H89" i="8"/>
  <c r="H6" i="5"/>
  <c r="I90" i="8"/>
  <c r="F89" i="8"/>
  <c r="H89" i="5"/>
  <c r="F89" i="4"/>
  <c r="P58" i="6"/>
  <c r="E28" i="2" s="1"/>
  <c r="H89" i="6"/>
  <c r="H6" i="8"/>
  <c r="I95" i="8"/>
  <c r="I81" i="5"/>
  <c r="P69" i="6"/>
  <c r="E31" i="2" s="1"/>
  <c r="E30" i="2" s="1"/>
  <c r="E29" i="2" s="1"/>
  <c r="F68" i="6"/>
  <c r="F85" i="6" s="1"/>
  <c r="F6" i="8"/>
  <c r="H35" i="5"/>
  <c r="P78" i="5"/>
  <c r="D32" i="2" s="1"/>
  <c r="I49" i="5"/>
  <c r="I36" i="6"/>
  <c r="I36" i="5"/>
  <c r="P111" i="5"/>
  <c r="I69" i="6"/>
  <c r="I68" i="6" s="1"/>
  <c r="I85" i="6" s="1"/>
  <c r="H68" i="6"/>
  <c r="H85" i="6" s="1"/>
  <c r="H68" i="5"/>
  <c r="H85" i="5" s="1"/>
  <c r="P90" i="5"/>
  <c r="P101" i="5" s="1"/>
  <c r="I58" i="8"/>
  <c r="H6" i="6"/>
  <c r="P90" i="8"/>
  <c r="F36" i="2" s="1"/>
  <c r="N64" i="6"/>
  <c r="N113" i="6" s="1"/>
  <c r="E10" i="2" s="1"/>
  <c r="G10" i="2" s="1"/>
  <c r="P29" i="6"/>
  <c r="E24" i="2" s="1"/>
  <c r="F6" i="5"/>
  <c r="I7" i="5"/>
  <c r="I6" i="4"/>
  <c r="P49" i="8"/>
  <c r="F27" i="2" s="1"/>
  <c r="F68" i="4"/>
  <c r="F85" i="4" s="1"/>
  <c r="P36" i="5"/>
  <c r="D26" i="2" s="1"/>
  <c r="F101" i="8"/>
  <c r="P58" i="5"/>
  <c r="D28" i="2" s="1"/>
  <c r="F37" i="2"/>
  <c r="H101" i="5"/>
  <c r="I69" i="8"/>
  <c r="P111" i="8"/>
  <c r="I29" i="8"/>
  <c r="F101" i="4"/>
  <c r="I29" i="5"/>
  <c r="I95" i="5"/>
  <c r="I101" i="5" s="1"/>
  <c r="F68" i="8"/>
  <c r="F85" i="8" s="1"/>
  <c r="H35" i="6"/>
  <c r="H64" i="6" s="1"/>
  <c r="I49" i="8"/>
  <c r="I81" i="8"/>
  <c r="H35" i="8"/>
  <c r="P58" i="8"/>
  <c r="F28" i="2" s="1"/>
  <c r="P7" i="8"/>
  <c r="P69" i="8"/>
  <c r="F31" i="2" s="1"/>
  <c r="I7" i="8"/>
  <c r="F35" i="8"/>
  <c r="F64" i="8" s="1"/>
  <c r="I20" i="8"/>
  <c r="P36" i="8"/>
  <c r="F26" i="2" s="1"/>
  <c r="I111" i="8"/>
  <c r="P29" i="8"/>
  <c r="F24" i="2" s="1"/>
  <c r="P20" i="8"/>
  <c r="F23" i="2" s="1"/>
  <c r="I36" i="8"/>
  <c r="P81" i="8"/>
  <c r="F33" i="2" s="1"/>
  <c r="P89" i="6"/>
  <c r="P101" i="6"/>
  <c r="P111" i="6"/>
  <c r="F101" i="6"/>
  <c r="F89" i="6"/>
  <c r="I101" i="6"/>
  <c r="I89" i="6"/>
  <c r="P20" i="6"/>
  <c r="E23" i="2" s="1"/>
  <c r="I20" i="6"/>
  <c r="F6" i="6"/>
  <c r="P7" i="6"/>
  <c r="E22" i="2" s="1"/>
  <c r="F35" i="6"/>
  <c r="I49" i="6"/>
  <c r="I7" i="6"/>
  <c r="P36" i="6"/>
  <c r="P49" i="6"/>
  <c r="E27" i="2" s="1"/>
  <c r="I111" i="6"/>
  <c r="I58" i="5"/>
  <c r="P7" i="5"/>
  <c r="I69" i="5"/>
  <c r="F68" i="5"/>
  <c r="F85" i="5" s="1"/>
  <c r="F101" i="5"/>
  <c r="F89" i="5"/>
  <c r="P29" i="5"/>
  <c r="D24" i="2" s="1"/>
  <c r="I111" i="5"/>
  <c r="P69" i="5"/>
  <c r="I20" i="5"/>
  <c r="F35" i="5"/>
  <c r="P20" i="5"/>
  <c r="D23" i="2" s="1"/>
  <c r="P81" i="5"/>
  <c r="D33" i="2" s="1"/>
  <c r="P49" i="5"/>
  <c r="I101" i="4"/>
  <c r="I89" i="4"/>
  <c r="I68" i="4"/>
  <c r="I85" i="4" s="1"/>
  <c r="I35" i="4"/>
  <c r="M89" i="4"/>
  <c r="P59" i="4"/>
  <c r="P58" i="4" s="1"/>
  <c r="C28" i="2" s="1"/>
  <c r="P36" i="4"/>
  <c r="C26" i="2" s="1"/>
  <c r="H6" i="4"/>
  <c r="M68" i="4"/>
  <c r="M85" i="4" s="1"/>
  <c r="N49" i="4"/>
  <c r="P49" i="4"/>
  <c r="C27" i="2" s="1"/>
  <c r="N36" i="4"/>
  <c r="M101" i="4"/>
  <c r="P75" i="4"/>
  <c r="P76" i="4"/>
  <c r="P77" i="4"/>
  <c r="N80" i="4"/>
  <c r="P80" i="4" s="1"/>
  <c r="P94" i="4"/>
  <c r="P90" i="4" s="1"/>
  <c r="C36" i="2" s="1"/>
  <c r="P110" i="4"/>
  <c r="P109" i="4"/>
  <c r="O111" i="4"/>
  <c r="G101" i="4"/>
  <c r="L111" i="4"/>
  <c r="K111" i="4"/>
  <c r="J111" i="4"/>
  <c r="H111" i="4"/>
  <c r="O95" i="4"/>
  <c r="L95" i="4"/>
  <c r="K95" i="4"/>
  <c r="J95" i="4"/>
  <c r="H95" i="4"/>
  <c r="G95" i="4"/>
  <c r="O90" i="4"/>
  <c r="L90" i="4"/>
  <c r="K90" i="4"/>
  <c r="J90" i="4"/>
  <c r="H90" i="4"/>
  <c r="G90" i="4"/>
  <c r="N84" i="4"/>
  <c r="P84" i="4" s="1"/>
  <c r="N83" i="4"/>
  <c r="P83" i="4" s="1"/>
  <c r="N82" i="4"/>
  <c r="P82" i="4" s="1"/>
  <c r="O81" i="4"/>
  <c r="L81" i="4"/>
  <c r="K81" i="4"/>
  <c r="J81" i="4"/>
  <c r="H81" i="4"/>
  <c r="G81" i="4"/>
  <c r="N79" i="4"/>
  <c r="P79" i="4" s="1"/>
  <c r="O78" i="4"/>
  <c r="L78" i="4"/>
  <c r="K78" i="4"/>
  <c r="J78" i="4"/>
  <c r="H78" i="4"/>
  <c r="G78" i="4"/>
  <c r="P73" i="4"/>
  <c r="P72" i="4"/>
  <c r="P70" i="4"/>
  <c r="O69" i="4"/>
  <c r="L69" i="4"/>
  <c r="K69" i="4"/>
  <c r="J69" i="4"/>
  <c r="H69" i="4"/>
  <c r="G69" i="4"/>
  <c r="P32" i="4"/>
  <c r="P28" i="4"/>
  <c r="P27" i="4"/>
  <c r="P26" i="4"/>
  <c r="P23" i="4"/>
  <c r="P21" i="4"/>
  <c r="O20" i="4"/>
  <c r="L20" i="4"/>
  <c r="K20" i="4"/>
  <c r="J20" i="4"/>
  <c r="N19" i="4"/>
  <c r="P19" i="4" s="1"/>
  <c r="N18" i="4"/>
  <c r="P18" i="4" s="1"/>
  <c r="N15" i="4"/>
  <c r="P15" i="4" s="1"/>
  <c r="N11" i="4"/>
  <c r="P11" i="4" s="1"/>
  <c r="O7" i="4"/>
  <c r="L7" i="4"/>
  <c r="K7" i="4"/>
  <c r="F4" i="3"/>
  <c r="G4" i="3" s="1"/>
  <c r="F16" i="3"/>
  <c r="G16" i="3" s="1"/>
  <c r="F15" i="3"/>
  <c r="G15" i="3" s="1"/>
  <c r="F14" i="3"/>
  <c r="G14" i="3" s="1"/>
  <c r="G13" i="3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H113" i="6" l="1"/>
  <c r="H64" i="8"/>
  <c r="H113" i="8" s="1"/>
  <c r="H64" i="5"/>
  <c r="H113" i="5" s="1"/>
  <c r="F64" i="5"/>
  <c r="F113" i="5" s="1"/>
  <c r="I101" i="8"/>
  <c r="I64" i="4"/>
  <c r="I113" i="4" s="1"/>
  <c r="D36" i="2"/>
  <c r="G36" i="2" s="1"/>
  <c r="P89" i="5"/>
  <c r="I35" i="6"/>
  <c r="I89" i="8"/>
  <c r="I68" i="5"/>
  <c r="I85" i="5" s="1"/>
  <c r="I35" i="8"/>
  <c r="P68" i="6"/>
  <c r="P85" i="6" s="1"/>
  <c r="P101" i="8"/>
  <c r="I35" i="5"/>
  <c r="P89" i="8"/>
  <c r="F35" i="2"/>
  <c r="F34" i="2" s="1"/>
  <c r="F25" i="2"/>
  <c r="E21" i="2"/>
  <c r="P35" i="5"/>
  <c r="D27" i="2"/>
  <c r="G27" i="2" s="1"/>
  <c r="C25" i="2"/>
  <c r="P35" i="6"/>
  <c r="E26" i="2"/>
  <c r="G26" i="2" s="1"/>
  <c r="F113" i="8"/>
  <c r="I6" i="5"/>
  <c r="I89" i="5"/>
  <c r="I6" i="6"/>
  <c r="I6" i="8"/>
  <c r="P68" i="5"/>
  <c r="P85" i="5" s="1"/>
  <c r="D31" i="2"/>
  <c r="D30" i="2" s="1"/>
  <c r="D29" i="2" s="1"/>
  <c r="F30" i="2"/>
  <c r="F29" i="2" s="1"/>
  <c r="I68" i="8"/>
  <c r="I85" i="8" s="1"/>
  <c r="P6" i="8"/>
  <c r="F22" i="2"/>
  <c r="F21" i="2" s="1"/>
  <c r="F64" i="6"/>
  <c r="F113" i="6" s="1"/>
  <c r="E9" i="2" s="1"/>
  <c r="E12" i="2" s="1"/>
  <c r="P6" i="5"/>
  <c r="D22" i="2"/>
  <c r="G28" i="2"/>
  <c r="P68" i="8"/>
  <c r="P85" i="8" s="1"/>
  <c r="P35" i="8"/>
  <c r="P6" i="6"/>
  <c r="H89" i="4"/>
  <c r="P81" i="4"/>
  <c r="C33" i="2" s="1"/>
  <c r="G33" i="2" s="1"/>
  <c r="P7" i="4"/>
  <c r="P20" i="4"/>
  <c r="C23" i="2" s="1"/>
  <c r="G23" i="2" s="1"/>
  <c r="G89" i="4"/>
  <c r="J89" i="4"/>
  <c r="P105" i="4"/>
  <c r="P111" i="4" s="1"/>
  <c r="C38" i="2" s="1"/>
  <c r="G38" i="2" s="1"/>
  <c r="N111" i="4"/>
  <c r="N95" i="4"/>
  <c r="P96" i="4"/>
  <c r="P95" i="4" s="1"/>
  <c r="P30" i="4"/>
  <c r="P29" i="4" s="1"/>
  <c r="C24" i="2" s="1"/>
  <c r="G24" i="2" s="1"/>
  <c r="P78" i="4"/>
  <c r="C32" i="2" s="1"/>
  <c r="G32" i="2" s="1"/>
  <c r="K89" i="4"/>
  <c r="L89" i="4"/>
  <c r="O89" i="4"/>
  <c r="G68" i="4"/>
  <c r="G85" i="4" s="1"/>
  <c r="L68" i="4"/>
  <c r="L85" i="4" s="1"/>
  <c r="H68" i="4"/>
  <c r="H85" i="4" s="1"/>
  <c r="O68" i="4"/>
  <c r="O85" i="4" s="1"/>
  <c r="K68" i="4"/>
  <c r="K85" i="4" s="1"/>
  <c r="J68" i="4"/>
  <c r="J85" i="4" s="1"/>
  <c r="E35" i="2"/>
  <c r="E34" i="2" s="1"/>
  <c r="J101" i="4"/>
  <c r="K101" i="4"/>
  <c r="N7" i="4"/>
  <c r="O101" i="4"/>
  <c r="N90" i="4"/>
  <c r="L101" i="4"/>
  <c r="N69" i="4"/>
  <c r="N78" i="4"/>
  <c r="H101" i="4"/>
  <c r="N81" i="4"/>
  <c r="N20" i="4"/>
  <c r="P69" i="4"/>
  <c r="C31" i="2" s="1"/>
  <c r="F9" i="2" l="1"/>
  <c r="F12" i="2" s="1"/>
  <c r="D35" i="2"/>
  <c r="D34" i="2" s="1"/>
  <c r="I64" i="6"/>
  <c r="I113" i="6" s="1"/>
  <c r="I64" i="8"/>
  <c r="I113" i="8" s="1"/>
  <c r="D9" i="2"/>
  <c r="D12" i="2" s="1"/>
  <c r="I64" i="5"/>
  <c r="I113" i="5" s="1"/>
  <c r="P64" i="5"/>
  <c r="P113" i="5" s="1"/>
  <c r="P64" i="8"/>
  <c r="P113" i="8" s="1"/>
  <c r="P64" i="6"/>
  <c r="P113" i="6" s="1"/>
  <c r="G31" i="2"/>
  <c r="P101" i="4"/>
  <c r="C37" i="2"/>
  <c r="G37" i="2" s="1"/>
  <c r="C22" i="2"/>
  <c r="C21" i="2" s="1"/>
  <c r="C20" i="2" s="1"/>
  <c r="P6" i="4"/>
  <c r="D21" i="2"/>
  <c r="N68" i="4"/>
  <c r="N85" i="4" s="1"/>
  <c r="N89" i="4"/>
  <c r="N101" i="4"/>
  <c r="G22" i="2" l="1"/>
  <c r="P68" i="4"/>
  <c r="P85" i="4" s="1"/>
  <c r="P89" i="4"/>
  <c r="C35" i="2" l="1"/>
  <c r="C34" i="2" s="1"/>
  <c r="G34" i="2" s="1"/>
  <c r="C30" i="2"/>
  <c r="G30" i="2" s="1"/>
  <c r="G35" i="2"/>
  <c r="G21" i="2"/>
  <c r="C29" i="2" l="1"/>
  <c r="N6" i="4"/>
  <c r="J6" i="4"/>
  <c r="K6" i="4"/>
  <c r="G29" i="2" l="1"/>
  <c r="C40" i="2"/>
  <c r="C42" i="2" s="1"/>
  <c r="L6" i="4"/>
  <c r="M6" i="4" l="1"/>
  <c r="O6" i="4"/>
  <c r="G6" i="4" l="1"/>
  <c r="F35" i="4" l="1"/>
  <c r="F64" i="4" s="1"/>
  <c r="F113" i="4" s="1"/>
  <c r="E35" i="4"/>
  <c r="E64" i="4" s="1"/>
  <c r="E113" i="4" s="1"/>
  <c r="G35" i="4"/>
  <c r="G64" i="4" s="1"/>
  <c r="G113" i="4" s="1"/>
  <c r="K35" i="4"/>
  <c r="K64" i="4" s="1"/>
  <c r="K113" i="4" s="1"/>
  <c r="M35" i="4"/>
  <c r="M64" i="4" s="1"/>
  <c r="M113" i="4" s="1"/>
  <c r="J35" i="4"/>
  <c r="J64" i="4" s="1"/>
  <c r="J113" i="4" s="1"/>
  <c r="H35" i="4"/>
  <c r="H64" i="4" s="1"/>
  <c r="H113" i="4" s="1"/>
  <c r="L35" i="4"/>
  <c r="L64" i="4" s="1"/>
  <c r="L113" i="4" s="1"/>
  <c r="P35" i="4"/>
  <c r="P64" i="4" s="1"/>
  <c r="P113" i="4" s="1"/>
  <c r="N35" i="4"/>
  <c r="N113" i="4" s="1"/>
  <c r="O35" i="4"/>
  <c r="O64" i="4" s="1"/>
  <c r="O113" i="4" s="1"/>
  <c r="C9" i="2" l="1"/>
  <c r="C12" i="2" s="1"/>
  <c r="G12" i="2" s="1"/>
  <c r="D25" i="2"/>
  <c r="G9" i="2" l="1"/>
  <c r="C14" i="2"/>
  <c r="D20" i="2"/>
  <c r="D40" i="2" l="1"/>
  <c r="D14" i="2"/>
  <c r="E25" i="2"/>
  <c r="G25" i="2" s="1"/>
  <c r="D42" i="2" l="1"/>
  <c r="E20" i="2"/>
  <c r="E40" i="2" s="1"/>
  <c r="E14" i="2" l="1"/>
  <c r="E42" i="2"/>
  <c r="G14" i="2" l="1"/>
  <c r="H12" i="2" s="1"/>
  <c r="G20" i="2"/>
  <c r="F20" i="2"/>
  <c r="F40" i="2" s="1"/>
  <c r="G40" i="2" s="1"/>
  <c r="F14" i="2"/>
  <c r="H11" i="2" l="1"/>
  <c r="H9" i="2"/>
  <c r="H10" i="2"/>
  <c r="F42" i="2" l="1"/>
  <c r="G42" i="2" s="1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Hanne Fritzen</author>
  </authors>
  <commentList>
    <comment ref="B32" authorId="0" shapeId="0" xr:uid="{73077059-FE0A-48CC-9CF3-7E7F22D0A7CD}">
      <text>
        <r>
          <rPr>
            <b/>
            <sz val="9"/>
            <color indexed="81"/>
            <rFont val="Tahoma"/>
            <family val="2"/>
          </rPr>
          <t>Hanne Fritzen:</t>
        </r>
        <r>
          <rPr>
            <sz val="9"/>
            <color indexed="81"/>
            <rFont val="Tahoma"/>
            <family val="2"/>
          </rPr>
          <t xml:space="preserve">
Add as many activites as relevant and copy the cost "Total DKK" to relevant activity line
</t>
        </r>
      </text>
    </comment>
    <comment ref="I32" authorId="0" shapeId="0" xr:uid="{7995150F-438D-4242-9558-D1955D9BCCBB}">
      <text>
        <r>
          <rPr>
            <b/>
            <sz val="9"/>
            <color indexed="81"/>
            <rFont val="Tahoma"/>
            <family val="2"/>
          </rPr>
          <t>Hanne Fritzen:</t>
        </r>
        <r>
          <rPr>
            <sz val="9"/>
            <color indexed="81"/>
            <rFont val="Tahoma"/>
            <family val="2"/>
          </rPr>
          <t xml:space="preserve">
Add as many consultancies 
as relevant and copy the cost "Total DKK" to relevant activity</t>
        </r>
      </text>
    </comment>
  </commentList>
</comments>
</file>

<file path=xl/sharedStrings.xml><?xml version="1.0" encoding="utf-8"?>
<sst xmlns="http://schemas.openxmlformats.org/spreadsheetml/2006/main" count="1012" uniqueCount="192">
  <si>
    <t>UM File No:</t>
  </si>
  <si>
    <t>Project title:</t>
  </si>
  <si>
    <t>DKK</t>
  </si>
  <si>
    <t>Grand total</t>
  </si>
  <si>
    <t>P360: xx/xxxx</t>
  </si>
  <si>
    <t>Fee rates (DKK)</t>
  </si>
  <si>
    <t>Total            (per hour)</t>
  </si>
  <si>
    <t>Title / Position</t>
  </si>
  <si>
    <t>Working Hours per day</t>
  </si>
  <si>
    <t>Type</t>
  </si>
  <si>
    <t>Reference</t>
  </si>
  <si>
    <t>Unit cost</t>
  </si>
  <si>
    <t>Unit</t>
  </si>
  <si>
    <t>Per Diem</t>
  </si>
  <si>
    <t>According to "Moderniseringsstyrelsen"</t>
  </si>
  <si>
    <t>Accommodation</t>
  </si>
  <si>
    <t>daily rate</t>
  </si>
  <si>
    <t>return flight</t>
  </si>
  <si>
    <t>Visa</t>
  </si>
  <si>
    <t>one-year multiple entry visa</t>
  </si>
  <si>
    <t>Local travel (e.g. public transport, taxi)</t>
  </si>
  <si>
    <t>Car rental per person (land)</t>
  </si>
  <si>
    <t>Translation (pr. page)</t>
  </si>
  <si>
    <t>-</t>
  </si>
  <si>
    <t>Interpretation (pr. day)</t>
  </si>
  <si>
    <t>Venue rental</t>
  </si>
  <si>
    <t>Partner travel to DK (pr. person)</t>
  </si>
  <si>
    <t>Partner activities</t>
  </si>
  <si>
    <t>Partner travel to DK</t>
  </si>
  <si>
    <t xml:space="preserve">Studies </t>
  </si>
  <si>
    <t>Total DKK</t>
  </si>
  <si>
    <t>[Activity]</t>
  </si>
  <si>
    <t>Do not change grey cells, as they fill out automatically</t>
  </si>
  <si>
    <t xml:space="preserve">Budget note: </t>
  </si>
  <si>
    <t xml:space="preserve">* Specific OR average off staff categories of institution OR average of staff of project in question   </t>
  </si>
  <si>
    <t>Consultancies</t>
  </si>
  <si>
    <t>Total</t>
  </si>
  <si>
    <t>Accomodation</t>
  </si>
  <si>
    <t>Total reimbursables budget</t>
  </si>
  <si>
    <t xml:space="preserve">Output 1.1: xx  </t>
  </si>
  <si>
    <t>Activity 1.1.0: xx</t>
  </si>
  <si>
    <t>Title / position</t>
  </si>
  <si>
    <t>Activity 1.1.1: xx</t>
  </si>
  <si>
    <t>Activity 1.1.2: xx</t>
  </si>
  <si>
    <t>Activity 1.1.3: xx</t>
  </si>
  <si>
    <t>Output 1.2: XX</t>
  </si>
  <si>
    <t>Activity 1.2.1: xx</t>
  </si>
  <si>
    <t>Activity 1.2.2: xx</t>
  </si>
  <si>
    <t>Activity 1.2.3: xx</t>
  </si>
  <si>
    <t>Activity 1.2.4: xx</t>
  </si>
  <si>
    <t xml:space="preserve">Output 1.3: xx </t>
  </si>
  <si>
    <t>Activity 1.3.1: xx</t>
  </si>
  <si>
    <t>Activity 1.3.2: xx</t>
  </si>
  <si>
    <t>Activity 1.3.3: xx</t>
  </si>
  <si>
    <t>Activity 1.3.4: xx</t>
  </si>
  <si>
    <t>Output 2.1: xx</t>
  </si>
  <si>
    <t>Activity 2.1.1: xx</t>
  </si>
  <si>
    <t>Activity 2.1.2: xx</t>
  </si>
  <si>
    <t>Activity 2.1.3: xx</t>
  </si>
  <si>
    <t>Output 2.2: xx</t>
  </si>
  <si>
    <t>Activity 2.2.1: xx</t>
  </si>
  <si>
    <t>Activity 2.2.2: xx</t>
  </si>
  <si>
    <t>Output 2.3: xx</t>
  </si>
  <si>
    <t>Activity 2.3.1: xx</t>
  </si>
  <si>
    <t>Activity 2.3.2: xx</t>
  </si>
  <si>
    <t>Activity 2.3.3: xx</t>
  </si>
  <si>
    <t>Project steering and management</t>
  </si>
  <si>
    <t xml:space="preserve">Steering committee meetings </t>
  </si>
  <si>
    <t>Ongoing project management</t>
  </si>
  <si>
    <t>etc.</t>
  </si>
  <si>
    <t>Budget per expenditure category</t>
  </si>
  <si>
    <t xml:space="preserve"> % of grand total</t>
  </si>
  <si>
    <t xml:space="preserve">Reimbursable costs </t>
  </si>
  <si>
    <t>Consultancies (max 30% of grand total)</t>
  </si>
  <si>
    <t>Contingency (max 10% of annual total)</t>
  </si>
  <si>
    <r>
      <t xml:space="preserve">Workshops / seminars          </t>
    </r>
    <r>
      <rPr>
        <i/>
        <sz val="11"/>
        <color theme="1"/>
        <rFont val="Calibri"/>
        <family val="2"/>
        <scheme val="minor"/>
      </rPr>
      <t>(incl. Intepretation)</t>
    </r>
  </si>
  <si>
    <t>Budget per output</t>
  </si>
  <si>
    <t>Output 1.1: xx</t>
  </si>
  <si>
    <t>Output 1.2: xx</t>
  </si>
  <si>
    <t>Output 1.3: xx</t>
  </si>
  <si>
    <t>Output 3.1: xx</t>
  </si>
  <si>
    <t>Output 3.2: xx</t>
  </si>
  <si>
    <r>
      <t>Personnel – Danish Authority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</si>
  <si>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staff time with partner minimum 50%</t>
    </r>
  </si>
  <si>
    <r>
      <rPr>
        <sz val="11"/>
        <color rgb="FFFF000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days incl. air fare, accomodation and local transport in DK</t>
    </r>
  </si>
  <si>
    <t>Personnel</t>
  </si>
  <si>
    <t>[Company / topic]</t>
  </si>
  <si>
    <t>Contract price DKK</t>
  </si>
  <si>
    <t>Human Ressources*</t>
  </si>
  <si>
    <t>DK Public Authorithy**</t>
  </si>
  <si>
    <r>
      <t xml:space="preserve">Overheads  per hour </t>
    </r>
    <r>
      <rPr>
        <b/>
        <sz val="12"/>
        <color theme="1"/>
        <rFont val="Calibri"/>
        <family val="2"/>
        <scheme val="minor"/>
      </rPr>
      <t>****</t>
    </r>
  </si>
  <si>
    <t>*** Rates calculated on basis of 1.390 hrs effective per year, excluding overhead</t>
  </si>
  <si>
    <t>Total               (per man-day)</t>
  </si>
  <si>
    <t>** Insert name other public authority if staff are subcontracted</t>
  </si>
  <si>
    <t>Project outcome 1</t>
  </si>
  <si>
    <t>SSC Objective 1 - Capacity building</t>
  </si>
  <si>
    <t>Project outcome 2</t>
  </si>
  <si>
    <t>Project outcome 3</t>
  </si>
  <si>
    <t>Output 3.3: xx</t>
  </si>
  <si>
    <t>Project outcome 4</t>
  </si>
  <si>
    <t>Output 4.1: xx</t>
  </si>
  <si>
    <t>Output 4.2: xx</t>
  </si>
  <si>
    <t xml:space="preserve">Output 2.1: xx  </t>
  </si>
  <si>
    <t>Activity 2.1.0: xx</t>
  </si>
  <si>
    <t>Output 2.2: XX</t>
  </si>
  <si>
    <t>Activity 2.2.3: xx</t>
  </si>
  <si>
    <t>Activity 2.2.4: xx</t>
  </si>
  <si>
    <t xml:space="preserve">Output 2.3: xx </t>
  </si>
  <si>
    <t>Activity 2.3.4: xx</t>
  </si>
  <si>
    <t>Activity 3.1.1: xx</t>
  </si>
  <si>
    <t>Activity 3.1.2: xx</t>
  </si>
  <si>
    <t>Activity 3.1.3: xx</t>
  </si>
  <si>
    <t>Activity 3.1.4: xx</t>
  </si>
  <si>
    <t>Activity 3.2.1: xx</t>
  </si>
  <si>
    <t>Activity 3.2.2: xx</t>
  </si>
  <si>
    <t>Activity 3.3.1: xx</t>
  </si>
  <si>
    <t>Activity 3.3.2: xx</t>
  </si>
  <si>
    <t>Activity 3.3.3: xx</t>
  </si>
  <si>
    <t>Template 4a - Budget Format SSC Project</t>
  </si>
  <si>
    <t>Detailed budget for Year 1 - 20xx</t>
  </si>
  <si>
    <t>Detailed budget for Year 2 - 20xx</t>
  </si>
  <si>
    <t>Detailed budget for Year 3 - 20xx</t>
  </si>
  <si>
    <t>Year 1
20xx</t>
  </si>
  <si>
    <t>Year 2
20xx</t>
  </si>
  <si>
    <t>Year 3
20xx</t>
  </si>
  <si>
    <t>"Country" - "Danish Authority name" - "20xx-20xx"</t>
  </si>
  <si>
    <t>Budget template guide</t>
  </si>
  <si>
    <t>Total budget</t>
  </si>
  <si>
    <t>Year 1, 2 ….</t>
  </si>
  <si>
    <t>Fee rates and unit costs</t>
  </si>
  <si>
    <t>Budget note see * in the sheet</t>
  </si>
  <si>
    <t>- Add as many activities under each output as you have in your activity plan</t>
  </si>
  <si>
    <t>- Make sure the activities have the same numbers as in your activity plan</t>
  </si>
  <si>
    <r>
      <t xml:space="preserve">- In case you have more outcomes and/or outputs add in the tables for each year. </t>
    </r>
    <r>
      <rPr>
        <b/>
        <sz val="11"/>
        <color theme="1"/>
        <rFont val="Calibri"/>
        <family val="2"/>
        <scheme val="minor"/>
      </rPr>
      <t>Remember</t>
    </r>
    <r>
      <rPr>
        <sz val="11"/>
        <color theme="1"/>
        <rFont val="Calibri"/>
        <family val="2"/>
        <scheme val="minor"/>
      </rPr>
      <t xml:space="preserve"> to change the numbering throughout</t>
    </r>
  </si>
  <si>
    <t>**** Overhead per person, calculated according to the authority's specific approved method</t>
  </si>
  <si>
    <t>*add more outcomes if needed and remember to change the number throughout, and make sure that outcomes and outputs are similar to those in the annual year budget sheets</t>
  </si>
  <si>
    <t xml:space="preserve"> - If you make any of these changes remember to ensure that the added cell automatic picks the budget figures from the annual sheets</t>
  </si>
  <si>
    <r>
      <t>Flights Copenhagen-</t>
    </r>
    <r>
      <rPr>
        <sz val="11"/>
        <color rgb="FFFF0000"/>
        <rFont val="Calibri"/>
        <family val="2"/>
        <scheme val="minor"/>
      </rPr>
      <t>"country"</t>
    </r>
  </si>
  <si>
    <t>Time with partner</t>
  </si>
  <si>
    <t>Time in Denmark(i)</t>
  </si>
  <si>
    <r>
      <t>Travel</t>
    </r>
    <r>
      <rPr>
        <vertAlign val="superscript"/>
        <sz val="11"/>
        <color theme="0"/>
        <rFont val="Calibri"/>
        <family val="2"/>
        <scheme val="minor"/>
      </rPr>
      <t>(ii)</t>
    </r>
    <r>
      <rPr>
        <sz val="11"/>
        <color theme="0"/>
        <rFont val="Calibri"/>
        <family val="2"/>
        <scheme val="minor"/>
      </rPr>
      <t xml:space="preserve"> </t>
    </r>
  </si>
  <si>
    <r>
      <t>Subsistence allowance</t>
    </r>
    <r>
      <rPr>
        <vertAlign val="superscript"/>
        <sz val="11"/>
        <color theme="0"/>
        <rFont val="Calibri"/>
        <family val="2"/>
        <scheme val="minor"/>
      </rPr>
      <t>(iii)</t>
    </r>
  </si>
  <si>
    <r>
      <t>Activities</t>
    </r>
    <r>
      <rPr>
        <vertAlign val="superscript"/>
        <sz val="12"/>
        <color theme="0"/>
        <rFont val="Calibri"/>
        <family val="2"/>
        <scheme val="minor"/>
      </rPr>
      <t>(iiii)</t>
    </r>
  </si>
  <si>
    <r>
      <rPr>
        <vertAlign val="superscript"/>
        <sz val="11"/>
        <color theme="1"/>
        <rFont val="Calibri"/>
        <family val="2"/>
        <scheme val="minor"/>
      </rPr>
      <t>(ii)</t>
    </r>
    <r>
      <rPr>
        <sz val="11"/>
        <color theme="1"/>
        <rFont val="Calibri"/>
        <family val="2"/>
        <scheme val="minor"/>
      </rPr>
      <t xml:space="preserve"> travel including visa and local travel</t>
    </r>
  </si>
  <si>
    <r>
      <rPr>
        <vertAlign val="superscript"/>
        <sz val="11"/>
        <color theme="1"/>
        <rFont val="Calibri"/>
        <family val="2"/>
        <scheme val="minor"/>
      </rPr>
      <t>(iii)</t>
    </r>
    <r>
      <rPr>
        <sz val="11"/>
        <color theme="1"/>
        <rFont val="Calibri"/>
        <family val="2"/>
        <scheme val="minor"/>
      </rPr>
      <t xml:space="preserve"> Subsistence allowance includes travel time to-from country</t>
    </r>
  </si>
  <si>
    <r>
      <rPr>
        <vertAlign val="superscript"/>
        <sz val="11"/>
        <color theme="1"/>
        <rFont val="Calibri"/>
        <family val="2"/>
        <scheme val="minor"/>
      </rPr>
      <t>(iiii)</t>
    </r>
    <r>
      <rPr>
        <sz val="11"/>
        <color theme="1"/>
        <rFont val="Calibri"/>
        <family val="2"/>
        <scheme val="minor"/>
      </rPr>
      <t xml:space="preserve"> Activities = costs related to activities with partner</t>
    </r>
  </si>
  <si>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Time in Denmark must not be more than 50% of total time</t>
    </r>
  </si>
  <si>
    <t>Rate per hour ***</t>
  </si>
  <si>
    <t>Total fee budget 
(In Denmark)</t>
  </si>
  <si>
    <r>
      <t xml:space="preserve">Total fee budget 
</t>
    </r>
    <r>
      <rPr>
        <b/>
        <sz val="8"/>
        <color theme="0"/>
        <rFont val="Calibri"/>
        <family val="2"/>
        <scheme val="minor"/>
      </rPr>
      <t>(With partner)</t>
    </r>
  </si>
  <si>
    <t xml:space="preserve"> - Adjust the number of years according to the project period., please add/delete year coloumn in the total budget</t>
  </si>
  <si>
    <t>Detailed budget for Year 4 - 20xx</t>
  </si>
  <si>
    <t>Year 4
20xx</t>
  </si>
  <si>
    <t>You must not type any numbers in this sheet. The table will automatically get the numbers from other sheets</t>
  </si>
  <si>
    <t>- Adjust the number of years according to the project period</t>
  </si>
  <si>
    <t>These sheets are made for each year the project is running</t>
  </si>
  <si>
    <r>
      <t xml:space="preserve"> - In case you have more outcomes under each SSC objective add more outcomes in the table. </t>
    </r>
    <r>
      <rPr>
        <b/>
        <sz val="11"/>
        <color theme="1"/>
        <rFont val="Calibri"/>
        <family val="2"/>
        <scheme val="minor"/>
      </rPr>
      <t>Remember</t>
    </r>
    <r>
      <rPr>
        <sz val="11"/>
        <color theme="1"/>
        <rFont val="Calibri"/>
        <family val="2"/>
        <scheme val="minor"/>
      </rPr>
      <t xml:space="preserve"> to change the numbers throughout, and make sure that outcomes and outputs are similar to those in the annual year budget sheets</t>
    </r>
  </si>
  <si>
    <t>Activity 2.1.4: xx</t>
  </si>
  <si>
    <t>Activity 2.2.5: xx</t>
  </si>
  <si>
    <t>Activity 3.1.0: xx</t>
  </si>
  <si>
    <t>Activity 3.1.5: xx</t>
  </si>
  <si>
    <t>Activity 4.1.1: xx</t>
  </si>
  <si>
    <t>Activity 4.1.2: xx</t>
  </si>
  <si>
    <t>Activity 4.2.1: xx</t>
  </si>
  <si>
    <t>Activity 4.2.2: xx</t>
  </si>
  <si>
    <t>Activity 1.1.4: xx</t>
  </si>
  <si>
    <t>Activity 1.2.5: xx</t>
  </si>
  <si>
    <t>SSC Objective 3 - Enhanced engagement of the private sector</t>
  </si>
  <si>
    <t xml:space="preserve">SSC Objective 2 - Strengthened bilateral relations </t>
  </si>
  <si>
    <t>*** Rates calculated on basis of 1.387 hrs effective per year, excluding overhead</t>
  </si>
  <si>
    <t>SSC Objective 3 - Enhanced private sector engagement</t>
  </si>
  <si>
    <t>Rate per hour (DKK)</t>
  </si>
  <si>
    <t>CFO</t>
  </si>
  <si>
    <r>
      <t xml:space="preserve">Travel
</t>
    </r>
    <r>
      <rPr>
        <b/>
        <vertAlign val="superscript"/>
        <sz val="11"/>
        <color theme="0"/>
        <rFont val="Calibri"/>
        <family val="2"/>
        <scheme val="minor"/>
      </rPr>
      <t>(ii)</t>
    </r>
    <r>
      <rPr>
        <b/>
        <sz val="11"/>
        <color theme="0"/>
        <rFont val="Calibri"/>
        <family val="2"/>
        <scheme val="minor"/>
      </rPr>
      <t xml:space="preserve"> </t>
    </r>
  </si>
  <si>
    <r>
      <t xml:space="preserve">Subsistence allowance
</t>
    </r>
    <r>
      <rPr>
        <b/>
        <vertAlign val="superscript"/>
        <sz val="11"/>
        <color theme="0"/>
        <rFont val="Calibri"/>
        <family val="2"/>
        <scheme val="minor"/>
      </rPr>
      <t>(iii)</t>
    </r>
  </si>
  <si>
    <r>
      <t xml:space="preserve">Activities
</t>
    </r>
    <r>
      <rPr>
        <b/>
        <vertAlign val="superscript"/>
        <sz val="12"/>
        <color theme="0"/>
        <rFont val="Calibri"/>
        <family val="2"/>
        <scheme val="minor"/>
      </rPr>
      <t>(iiii)</t>
    </r>
  </si>
  <si>
    <t>Total fee budget 
(in Denmark)</t>
  </si>
  <si>
    <t>TOTAL FEE BUDGET</t>
  </si>
  <si>
    <t>TOTAL REIMBURSABLES BUDGET</t>
  </si>
  <si>
    <t>GRAND TOTAL</t>
  </si>
  <si>
    <t>GRAND
TOTAL</t>
  </si>
  <si>
    <r>
      <t xml:space="preserve">Total fee budget 
</t>
    </r>
    <r>
      <rPr>
        <b/>
        <sz val="8"/>
        <color theme="0"/>
        <rFont val="Calibri"/>
        <family val="2"/>
        <scheme val="minor"/>
      </rPr>
      <t>(with partner)</t>
    </r>
  </si>
  <si>
    <t>Time in Denmark
(i)</t>
  </si>
  <si>
    <t>HUMAN RESOURCES</t>
  </si>
  <si>
    <t>REIMBURSABLE COSTS</t>
  </si>
  <si>
    <t>TOTAL</t>
  </si>
  <si>
    <t>- Insert the position title in row C by applying the position titles inserted in sheet 'Fee rates and unit costs'</t>
  </si>
  <si>
    <t>- Add unit prices for all cost types in this sheet</t>
  </si>
  <si>
    <t>- Under 'Fee rates' add the position title in column B</t>
  </si>
  <si>
    <t>- Insert the relevant values in columns E, G, J - M and O</t>
  </si>
  <si>
    <r>
      <rPr>
        <b/>
        <sz val="11"/>
        <color theme="1"/>
        <rFont val="Calibri"/>
        <family val="2"/>
        <scheme val="minor"/>
      </rPr>
      <t>Personnel:</t>
    </r>
    <r>
      <rPr>
        <sz val="11"/>
        <color theme="1"/>
        <rFont val="Calibri"/>
        <family val="2"/>
        <scheme val="minor"/>
      </rPr>
      <t xml:space="preserve"> Under each activity the format has room for having one or more person involved. Add/delete as many rows with "Title / position" as you need.</t>
    </r>
  </si>
  <si>
    <t>CONSULTANCIES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</si>
</sst>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\ _k_r_._-;\-* #,##0\ _k_r_._-;_-* &quot;-&quot;??\ _k_r_._-;_-@_-"/>
    <numFmt numFmtId="165" formatCode="_-* #,##0_-;\-* #,##0_-;_-* &quot;-&quot;??_-;_-@_-"/>
    <numFmt numFmtId="166" formatCode="#,##0_ ;\-#,##0\ "/>
    <numFmt numFmtId="167" formatCode="[$DKK]\ #,##0.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perscript"/>
      <sz val="12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B0D2B"/>
        <bgColor indexed="64"/>
      </patternFill>
    </fill>
    <fill>
      <patternFill patternType="solid">
        <fgColor rgb="FF97A59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7">
    <xf numFmtId="0" fontId="0" fillId="0" borderId="0" xfId="0"/>
    <xf numFmtId="0" fontId="3" fillId="0" borderId="0" xfId="0" applyFont="1"/>
    <xf numFmtId="0" fontId="0" fillId="2" borderId="34" xfId="0" applyFill="1" applyBorder="1" applyAlignment="1">
      <alignment wrapText="1"/>
    </xf>
    <xf numFmtId="0" fontId="0" fillId="2" borderId="42" xfId="0" applyFill="1" applyBorder="1" applyAlignment="1">
      <alignment wrapText="1"/>
    </xf>
    <xf numFmtId="0" fontId="18" fillId="0" borderId="0" xfId="0" applyFont="1"/>
    <xf numFmtId="0" fontId="4" fillId="3" borderId="29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165" fontId="9" fillId="4" borderId="45" xfId="1" applyNumberFormat="1" applyFont="1" applyFill="1" applyBorder="1" applyAlignment="1">
      <alignment horizontal="center" vertical="center" wrapText="1"/>
    </xf>
    <xf numFmtId="165" fontId="9" fillId="4" borderId="8" xfId="1" applyNumberFormat="1" applyFont="1" applyFill="1" applyBorder="1" applyAlignment="1">
      <alignment horizontal="center" vertical="center" wrapText="1"/>
    </xf>
    <xf numFmtId="165" fontId="23" fillId="4" borderId="8" xfId="1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  <xf numFmtId="165" fontId="1" fillId="6" borderId="1" xfId="1" applyNumberFormat="1" applyFont="1" applyFill="1" applyBorder="1" applyAlignment="1">
      <alignment horizontal="center" vertical="center" wrapText="1"/>
    </xf>
    <xf numFmtId="165" fontId="1" fillId="6" borderId="2" xfId="1" applyNumberFormat="1" applyFont="1" applyFill="1" applyBorder="1" applyAlignment="1">
      <alignment horizontal="center" vertical="center" wrapText="1"/>
    </xf>
    <xf numFmtId="165" fontId="1" fillId="6" borderId="3" xfId="1" applyNumberFormat="1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left" vertical="top" wrapText="1"/>
    </xf>
    <xf numFmtId="0" fontId="1" fillId="6" borderId="29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55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vertical="center"/>
    </xf>
    <xf numFmtId="0" fontId="3" fillId="6" borderId="26" xfId="0" applyFont="1" applyFill="1" applyBorder="1" applyAlignment="1">
      <alignment vertical="center"/>
    </xf>
    <xf numFmtId="0" fontId="1" fillId="6" borderId="7" xfId="0" applyFont="1" applyFill="1" applyBorder="1" applyAlignment="1">
      <alignment horizontal="center"/>
    </xf>
    <xf numFmtId="2" fontId="1" fillId="6" borderId="29" xfId="0" applyNumberFormat="1" applyFont="1" applyFill="1" applyBorder="1" applyAlignment="1">
      <alignment wrapText="1"/>
    </xf>
    <xf numFmtId="0" fontId="1" fillId="6" borderId="39" xfId="0" applyFont="1" applyFill="1" applyBorder="1" applyAlignment="1">
      <alignment horizontal="center" wrapText="1"/>
    </xf>
    <xf numFmtId="0" fontId="1" fillId="6" borderId="29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1" fillId="6" borderId="29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quotePrefix="1" applyNumberFormat="1"/>
    <xf numFmtId="0" fontId="26" fillId="6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46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" fontId="7" fillId="4" borderId="39" xfId="1" applyNumberFormat="1" applyFont="1" applyFill="1" applyBorder="1" applyAlignment="1">
      <alignment horizontal="center" vertical="center" wrapText="1"/>
    </xf>
    <xf numFmtId="3" fontId="7" fillId="4" borderId="57" xfId="0" applyNumberFormat="1" applyFont="1" applyFill="1" applyBorder="1" applyAlignment="1">
      <alignment horizontal="center" vertical="center" wrapText="1"/>
    </xf>
    <xf numFmtId="3" fontId="7" fillId="4" borderId="46" xfId="0" applyNumberFormat="1" applyFont="1" applyFill="1" applyBorder="1" applyAlignment="1">
      <alignment horizontal="center" vertical="center" wrapText="1"/>
    </xf>
    <xf numFmtId="165" fontId="7" fillId="4" borderId="25" xfId="1" applyNumberFormat="1" applyFont="1" applyFill="1" applyBorder="1" applyAlignment="1">
      <alignment horizontal="center" vertical="center" wrapText="1"/>
    </xf>
    <xf numFmtId="165" fontId="7" fillId="4" borderId="8" xfId="1" applyNumberFormat="1" applyFont="1" applyFill="1" applyBorder="1" applyAlignment="1">
      <alignment horizontal="center" vertical="center" wrapText="1"/>
    </xf>
    <xf numFmtId="165" fontId="21" fillId="4" borderId="8" xfId="1" applyNumberFormat="1" applyFont="1" applyFill="1" applyBorder="1" applyAlignment="1">
      <alignment horizontal="center" vertical="center" wrapText="1"/>
    </xf>
    <xf numFmtId="3" fontId="1" fillId="3" borderId="25" xfId="0" applyNumberFormat="1" applyFont="1" applyFill="1" applyBorder="1" applyAlignment="1">
      <alignment horizontal="left" vertical="center"/>
    </xf>
    <xf numFmtId="3" fontId="1" fillId="3" borderId="45" xfId="0" applyNumberFormat="1" applyFont="1" applyFill="1" applyBorder="1" applyAlignment="1">
      <alignment horizontal="center" vertical="center"/>
    </xf>
    <xf numFmtId="3" fontId="1" fillId="3" borderId="25" xfId="0" applyNumberFormat="1" applyFont="1" applyFill="1" applyBorder="1" applyAlignment="1">
      <alignment horizontal="center" vertical="center"/>
    </xf>
    <xf numFmtId="3" fontId="7" fillId="5" borderId="4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1" applyNumberFormat="1" applyFont="1" applyFill="1" applyAlignment="1">
      <alignment horizontal="center" vertical="center"/>
    </xf>
    <xf numFmtId="1" fontId="0" fillId="2" borderId="0" xfId="1" applyNumberFormat="1" applyFont="1" applyFill="1" applyAlignment="1">
      <alignment horizontal="center" vertical="center"/>
    </xf>
    <xf numFmtId="3" fontId="9" fillId="4" borderId="45" xfId="0" applyNumberFormat="1" applyFont="1" applyFill="1" applyBorder="1" applyAlignment="1">
      <alignment horizontal="center" vertical="center" wrapText="1"/>
    </xf>
    <xf numFmtId="1" fontId="7" fillId="4" borderId="24" xfId="1" applyNumberFormat="1" applyFont="1" applyFill="1" applyBorder="1" applyAlignment="1">
      <alignment horizontal="center" vertical="center" wrapText="1"/>
    </xf>
    <xf numFmtId="0" fontId="14" fillId="6" borderId="45" xfId="0" applyFont="1" applyFill="1" applyBorder="1" applyAlignment="1">
      <alignment horizontal="center" vertical="center" wrapText="1"/>
    </xf>
    <xf numFmtId="3" fontId="0" fillId="3" borderId="25" xfId="0" applyNumberFormat="1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 wrapText="1"/>
    </xf>
    <xf numFmtId="0" fontId="1" fillId="6" borderId="29" xfId="0" applyFont="1" applyFill="1" applyBorder="1"/>
    <xf numFmtId="2" fontId="1" fillId="6" borderId="29" xfId="0" applyNumberFormat="1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47" xfId="0" applyFill="1" applyBorder="1"/>
    <xf numFmtId="0" fontId="0" fillId="2" borderId="42" xfId="0" applyFill="1" applyBorder="1"/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41" xfId="0" applyFill="1" applyBorder="1" applyAlignment="1">
      <alignment horizontal="right"/>
    </xf>
    <xf numFmtId="0" fontId="0" fillId="2" borderId="56" xfId="0" applyFill="1" applyBorder="1" applyAlignment="1">
      <alignment horizontal="center"/>
    </xf>
    <xf numFmtId="0" fontId="0" fillId="2" borderId="50" xfId="0" applyFill="1" applyBorder="1" applyAlignment="1">
      <alignment horizontal="right"/>
    </xf>
    <xf numFmtId="0" fontId="0" fillId="2" borderId="52" xfId="0" applyFill="1" applyBorder="1" applyAlignment="1">
      <alignment horizontal="right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0" fillId="2" borderId="40" xfId="0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43" xfId="0" applyFill="1" applyBorder="1" applyAlignment="1">
      <alignment horizontal="right"/>
    </xf>
    <xf numFmtId="0" fontId="17" fillId="8" borderId="0" xfId="0" applyFont="1" applyFill="1"/>
    <xf numFmtId="0" fontId="13" fillId="2" borderId="0" xfId="0" applyFont="1" applyFill="1"/>
    <xf numFmtId="0" fontId="18" fillId="2" borderId="0" xfId="0" applyFont="1" applyFill="1"/>
    <xf numFmtId="0" fontId="0" fillId="2" borderId="17" xfId="0" applyFill="1" applyBorder="1"/>
    <xf numFmtId="0" fontId="0" fillId="2" borderId="15" xfId="0" applyFill="1" applyBorder="1"/>
    <xf numFmtId="0" fontId="2" fillId="2" borderId="0" xfId="0" applyFont="1" applyFill="1"/>
    <xf numFmtId="0" fontId="0" fillId="2" borderId="32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15" fillId="2" borderId="47" xfId="0" applyFont="1" applyFill="1" applyBorder="1" applyAlignment="1">
      <alignment horizontal="center" vertical="center" wrapText="1"/>
    </xf>
    <xf numFmtId="1" fontId="0" fillId="2" borderId="47" xfId="0" applyNumberForma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12" fillId="2" borderId="29" xfId="0" applyFont="1" applyFill="1" applyBorder="1" applyAlignment="1">
      <alignment horizontal="left" vertical="center"/>
    </xf>
    <xf numFmtId="3" fontId="0" fillId="2" borderId="21" xfId="0" applyNumberFormat="1" applyFill="1" applyBorder="1"/>
    <xf numFmtId="3" fontId="0" fillId="2" borderId="49" xfId="0" applyNumberFormat="1" applyFill="1" applyBorder="1"/>
    <xf numFmtId="3" fontId="0" fillId="2" borderId="68" xfId="0" applyNumberFormat="1" applyFill="1" applyBorder="1"/>
    <xf numFmtId="0" fontId="0" fillId="2" borderId="13" xfId="0" applyFill="1" applyBorder="1"/>
    <xf numFmtId="0" fontId="0" fillId="2" borderId="58" xfId="0" applyFill="1" applyBorder="1"/>
    <xf numFmtId="0" fontId="0" fillId="2" borderId="43" xfId="0" applyFill="1" applyBorder="1"/>
    <xf numFmtId="0" fontId="0" fillId="2" borderId="69" xfId="0" applyFill="1" applyBorder="1"/>
    <xf numFmtId="0" fontId="1" fillId="6" borderId="25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3" fontId="5" fillId="2" borderId="57" xfId="0" applyNumberFormat="1" applyFont="1" applyFill="1" applyBorder="1" applyAlignment="1">
      <alignment horizontal="left" vertical="center" wrapText="1"/>
    </xf>
    <xf numFmtId="3" fontId="5" fillId="2" borderId="53" xfId="0" applyNumberFormat="1" applyFont="1" applyFill="1" applyBorder="1" applyAlignment="1">
      <alignment horizontal="left" vertical="center" wrapText="1"/>
    </xf>
    <xf numFmtId="3" fontId="5" fillId="2" borderId="20" xfId="0" applyNumberFormat="1" applyFont="1" applyFill="1" applyBorder="1" applyAlignment="1">
      <alignment horizontal="left" vertical="center" wrapText="1"/>
    </xf>
    <xf numFmtId="3" fontId="5" fillId="2" borderId="14" xfId="0" applyNumberFormat="1" applyFont="1" applyFill="1" applyBorder="1" applyAlignment="1">
      <alignment horizontal="left" vertical="center" wrapText="1"/>
    </xf>
    <xf numFmtId="4" fontId="14" fillId="6" borderId="8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 applyAlignment="1">
      <alignment horizontal="center" vertical="center"/>
    </xf>
    <xf numFmtId="4" fontId="1" fillId="3" borderId="45" xfId="0" applyNumberFormat="1" applyFont="1" applyFill="1" applyBorder="1" applyAlignment="1">
      <alignment horizontal="center" vertical="center"/>
    </xf>
    <xf numFmtId="4" fontId="5" fillId="2" borderId="46" xfId="1" applyNumberFormat="1" applyFont="1" applyFill="1" applyBorder="1" applyAlignment="1">
      <alignment horizontal="center" vertical="center" wrapText="1"/>
    </xf>
    <xf numFmtId="4" fontId="5" fillId="2" borderId="48" xfId="1" applyNumberFormat="1" applyFont="1" applyFill="1" applyBorder="1" applyAlignment="1">
      <alignment horizontal="center" vertical="center" wrapText="1"/>
    </xf>
    <xf numFmtId="4" fontId="5" fillId="2" borderId="10" xfId="1" applyNumberFormat="1" applyFont="1" applyFill="1" applyBorder="1" applyAlignment="1">
      <alignment horizontal="center" vertical="center" wrapText="1"/>
    </xf>
    <xf numFmtId="4" fontId="5" fillId="2" borderId="50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0" fillId="3" borderId="36" xfId="0" applyNumberFormat="1" applyFill="1" applyBorder="1" applyAlignment="1">
      <alignment horizontal="center" vertical="center"/>
    </xf>
    <xf numFmtId="4" fontId="5" fillId="2" borderId="69" xfId="1" applyNumberFormat="1" applyFont="1" applyFill="1" applyBorder="1" applyAlignment="1">
      <alignment horizontal="center" vertical="center" wrapText="1"/>
    </xf>
    <xf numFmtId="4" fontId="0" fillId="3" borderId="47" xfId="0" applyNumberFormat="1" applyFill="1" applyBorder="1" applyAlignment="1">
      <alignment horizontal="center" vertical="center"/>
    </xf>
    <xf numFmtId="4" fontId="1" fillId="3" borderId="30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>
      <alignment horizontal="center" vertical="center"/>
    </xf>
    <xf numFmtId="4" fontId="1" fillId="3" borderId="39" xfId="0" applyNumberFormat="1" applyFont="1" applyFill="1" applyBorder="1" applyAlignment="1">
      <alignment horizontal="center" vertical="center"/>
    </xf>
    <xf numFmtId="4" fontId="1" fillId="3" borderId="29" xfId="0" applyNumberFormat="1" applyFont="1" applyFill="1" applyBorder="1" applyAlignment="1">
      <alignment horizontal="center" vertical="center"/>
    </xf>
    <xf numFmtId="4" fontId="1" fillId="3" borderId="26" xfId="0" applyNumberFormat="1" applyFont="1" applyFill="1" applyBorder="1" applyAlignment="1">
      <alignment horizontal="center" vertical="center"/>
    </xf>
    <xf numFmtId="4" fontId="7" fillId="5" borderId="8" xfId="0" applyNumberFormat="1" applyFont="1" applyFill="1" applyBorder="1" applyAlignment="1">
      <alignment horizontal="center" vertical="center"/>
    </xf>
    <xf numFmtId="4" fontId="31" fillId="5" borderId="8" xfId="0" applyNumberFormat="1" applyFont="1" applyFill="1" applyBorder="1" applyAlignment="1">
      <alignment horizontal="center" vertical="center"/>
    </xf>
    <xf numFmtId="4" fontId="31" fillId="5" borderId="39" xfId="0" applyNumberFormat="1" applyFont="1" applyFill="1" applyBorder="1" applyAlignment="1">
      <alignment horizontal="center" vertical="center"/>
    </xf>
    <xf numFmtId="4" fontId="7" fillId="5" borderId="39" xfId="0" applyNumberFormat="1" applyFont="1" applyFill="1" applyBorder="1" applyAlignment="1">
      <alignment horizontal="center" vertical="center"/>
    </xf>
    <xf numFmtId="4" fontId="7" fillId="5" borderId="45" xfId="0" applyNumberFormat="1" applyFont="1" applyFill="1" applyBorder="1" applyAlignment="1">
      <alignment horizontal="center" vertical="center"/>
    </xf>
    <xf numFmtId="4" fontId="7" fillId="5" borderId="24" xfId="0" applyNumberFormat="1" applyFont="1" applyFill="1" applyBorder="1" applyAlignment="1">
      <alignment horizontal="center" vertical="center"/>
    </xf>
    <xf numFmtId="4" fontId="7" fillId="5" borderId="26" xfId="0" applyNumberFormat="1" applyFont="1" applyFill="1" applyBorder="1" applyAlignment="1">
      <alignment horizontal="center" vertical="center"/>
    </xf>
    <xf numFmtId="4" fontId="7" fillId="5" borderId="29" xfId="0" applyNumberFormat="1" applyFont="1" applyFill="1" applyBorder="1" applyAlignment="1">
      <alignment horizontal="center" vertical="center"/>
    </xf>
    <xf numFmtId="164" fontId="7" fillId="4" borderId="33" xfId="0" applyNumberFormat="1" applyFont="1" applyFill="1" applyBorder="1" applyAlignment="1">
      <alignment horizontal="center" vertical="center" wrapText="1"/>
    </xf>
    <xf numFmtId="164" fontId="0" fillId="2" borderId="30" xfId="0" applyNumberForma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3" fontId="26" fillId="6" borderId="45" xfId="0" applyNumberFormat="1" applyFont="1" applyFill="1" applyBorder="1" applyAlignment="1">
      <alignment horizontal="center" vertical="center" wrapText="1"/>
    </xf>
    <xf numFmtId="4" fontId="26" fillId="6" borderId="8" xfId="0" applyNumberFormat="1" applyFont="1" applyFill="1" applyBorder="1" applyAlignment="1">
      <alignment horizontal="center" vertical="center" wrapText="1"/>
    </xf>
    <xf numFmtId="4" fontId="32" fillId="6" borderId="8" xfId="0" applyNumberFormat="1" applyFont="1" applyFill="1" applyBorder="1" applyAlignment="1">
      <alignment horizontal="center" vertical="center" wrapText="1"/>
    </xf>
    <xf numFmtId="4" fontId="32" fillId="6" borderId="39" xfId="0" applyNumberFormat="1" applyFont="1" applyFill="1" applyBorder="1" applyAlignment="1">
      <alignment horizontal="center" vertical="center" wrapText="1"/>
    </xf>
    <xf numFmtId="4" fontId="26" fillId="6" borderId="24" xfId="0" applyNumberFormat="1" applyFont="1" applyFill="1" applyBorder="1" applyAlignment="1">
      <alignment horizontal="center" vertical="center" wrapText="1"/>
    </xf>
    <xf numFmtId="4" fontId="26" fillId="6" borderId="25" xfId="0" applyNumberFormat="1" applyFont="1" applyFill="1" applyBorder="1" applyAlignment="1">
      <alignment horizontal="center" vertical="center" wrapText="1"/>
    </xf>
    <xf numFmtId="4" fontId="26" fillId="6" borderId="39" xfId="0" applyNumberFormat="1" applyFont="1" applyFill="1" applyBorder="1" applyAlignment="1">
      <alignment horizontal="center" vertical="center" wrapText="1"/>
    </xf>
    <xf numFmtId="4" fontId="26" fillId="6" borderId="29" xfId="0" applyNumberFormat="1" applyFont="1" applyFill="1" applyBorder="1" applyAlignment="1">
      <alignment horizontal="center" vertical="center" wrapText="1"/>
    </xf>
    <xf numFmtId="165" fontId="1" fillId="2" borderId="0" xfId="1" applyNumberFormat="1" applyFont="1" applyFill="1" applyAlignment="1">
      <alignment horizontal="center" vertical="center" wrapText="1"/>
    </xf>
    <xf numFmtId="165" fontId="0" fillId="2" borderId="0" xfId="0" applyNumberFormat="1" applyFill="1"/>
    <xf numFmtId="3" fontId="5" fillId="2" borderId="2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Border="1"/>
    <xf numFmtId="165" fontId="1" fillId="2" borderId="0" xfId="0" applyNumberFormat="1" applyFont="1" applyFill="1"/>
    <xf numFmtId="0" fontId="5" fillId="2" borderId="38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5" fontId="1" fillId="2" borderId="0" xfId="1" applyNumberFormat="1" applyFont="1" applyFill="1" applyAlignment="1">
      <alignment horizontal="center" vertical="center"/>
    </xf>
    <xf numFmtId="1" fontId="1" fillId="2" borderId="0" xfId="1" applyNumberFormat="1" applyFont="1" applyFill="1" applyAlignment="1">
      <alignment horizontal="center" vertical="center"/>
    </xf>
    <xf numFmtId="0" fontId="5" fillId="2" borderId="34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3" fontId="1" fillId="2" borderId="0" xfId="0" applyNumberFormat="1" applyFont="1" applyFill="1"/>
    <xf numFmtId="4" fontId="5" fillId="2" borderId="0" xfId="1" applyNumberFormat="1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vertical="center" wrapText="1"/>
    </xf>
    <xf numFmtId="3" fontId="26" fillId="3" borderId="45" xfId="0" applyNumberFormat="1" applyFont="1" applyFill="1" applyBorder="1" applyAlignment="1">
      <alignment horizontal="center" vertical="center"/>
    </xf>
    <xf numFmtId="4" fontId="26" fillId="3" borderId="8" xfId="0" applyNumberFormat="1" applyFont="1" applyFill="1" applyBorder="1" applyAlignment="1">
      <alignment horizontal="center" vertical="center"/>
    </xf>
    <xf numFmtId="4" fontId="32" fillId="3" borderId="8" xfId="0" applyNumberFormat="1" applyFont="1" applyFill="1" applyBorder="1" applyAlignment="1">
      <alignment horizontal="center" vertical="center"/>
    </xf>
    <xf numFmtId="4" fontId="26" fillId="3" borderId="24" xfId="0" applyNumberFormat="1" applyFont="1" applyFill="1" applyBorder="1" applyAlignment="1">
      <alignment horizontal="center" vertical="center"/>
    </xf>
    <xf numFmtId="4" fontId="26" fillId="3" borderId="45" xfId="0" applyNumberFormat="1" applyFont="1" applyFill="1" applyBorder="1" applyAlignment="1">
      <alignment horizontal="center" vertical="center"/>
    </xf>
    <xf numFmtId="4" fontId="26" fillId="3" borderId="42" xfId="0" applyNumberFormat="1" applyFont="1" applyFill="1" applyBorder="1" applyAlignment="1">
      <alignment horizontal="center" vertical="center"/>
    </xf>
    <xf numFmtId="3" fontId="14" fillId="2" borderId="57" xfId="0" applyNumberFormat="1" applyFont="1" applyFill="1" applyBorder="1" applyAlignment="1">
      <alignment horizontal="left" vertical="center" wrapText="1"/>
    </xf>
    <xf numFmtId="4" fontId="14" fillId="9" borderId="44" xfId="0" applyNumberFormat="1" applyFont="1" applyFill="1" applyBorder="1" applyAlignment="1">
      <alignment horizontal="center" vertical="center" wrapText="1"/>
    </xf>
    <xf numFmtId="4" fontId="14" fillId="2" borderId="44" xfId="0" applyNumberFormat="1" applyFont="1" applyFill="1" applyBorder="1" applyAlignment="1">
      <alignment horizontal="center" vertical="center" wrapText="1"/>
    </xf>
    <xf numFmtId="4" fontId="30" fillId="9" borderId="46" xfId="0" applyNumberFormat="1" applyFont="1" applyFill="1" applyBorder="1" applyAlignment="1">
      <alignment vertical="center" wrapText="1"/>
    </xf>
    <xf numFmtId="4" fontId="14" fillId="2" borderId="46" xfId="0" applyNumberFormat="1" applyFont="1" applyFill="1" applyBorder="1" applyAlignment="1">
      <alignment horizontal="center" vertical="center"/>
    </xf>
    <xf numFmtId="4" fontId="30" fillId="9" borderId="33" xfId="0" applyNumberFormat="1" applyFont="1" applyFill="1" applyBorder="1" applyAlignment="1">
      <alignment vertical="center" wrapText="1"/>
    </xf>
    <xf numFmtId="4" fontId="14" fillId="2" borderId="44" xfId="1" applyNumberFormat="1" applyFont="1" applyFill="1" applyBorder="1" applyAlignment="1">
      <alignment horizontal="center" vertical="center" wrapText="1"/>
    </xf>
    <xf numFmtId="4" fontId="14" fillId="2" borderId="46" xfId="1" applyNumberFormat="1" applyFont="1" applyFill="1" applyBorder="1" applyAlignment="1">
      <alignment horizontal="center" vertical="center" wrapText="1"/>
    </xf>
    <xf numFmtId="3" fontId="14" fillId="2" borderId="53" xfId="0" applyNumberFormat="1" applyFont="1" applyFill="1" applyBorder="1" applyAlignment="1">
      <alignment horizontal="left" vertical="center" wrapText="1"/>
    </xf>
    <xf numFmtId="4" fontId="14" fillId="9" borderId="54" xfId="0" applyNumberFormat="1" applyFont="1" applyFill="1" applyBorder="1" applyAlignment="1">
      <alignment horizontal="center" vertical="center" wrapText="1"/>
    </xf>
    <xf numFmtId="4" fontId="14" fillId="2" borderId="54" xfId="0" applyNumberFormat="1" applyFont="1" applyFill="1" applyBorder="1" applyAlignment="1">
      <alignment horizontal="center" vertical="center" wrapText="1"/>
    </xf>
    <xf numFmtId="4" fontId="30" fillId="9" borderId="48" xfId="0" applyNumberFormat="1" applyFont="1" applyFill="1" applyBorder="1" applyAlignment="1">
      <alignment vertical="center" wrapText="1"/>
    </xf>
    <xf numFmtId="4" fontId="14" fillId="2" borderId="48" xfId="0" applyNumberFormat="1" applyFont="1" applyFill="1" applyBorder="1" applyAlignment="1">
      <alignment horizontal="center" vertical="center"/>
    </xf>
    <xf numFmtId="4" fontId="30" fillId="9" borderId="55" xfId="0" applyNumberFormat="1" applyFont="1" applyFill="1" applyBorder="1" applyAlignment="1">
      <alignment vertical="center" wrapText="1"/>
    </xf>
    <xf numFmtId="4" fontId="14" fillId="2" borderId="54" xfId="1" applyNumberFormat="1" applyFont="1" applyFill="1" applyBorder="1" applyAlignment="1">
      <alignment horizontal="center" vertical="center" wrapText="1"/>
    </xf>
    <xf numFmtId="4" fontId="14" fillId="2" borderId="48" xfId="1" applyNumberFormat="1" applyFont="1" applyFill="1" applyBorder="1" applyAlignment="1">
      <alignment horizontal="center" vertical="center" wrapText="1"/>
    </xf>
    <xf numFmtId="3" fontId="14" fillId="2" borderId="20" xfId="0" applyNumberFormat="1" applyFont="1" applyFill="1" applyBorder="1" applyAlignment="1">
      <alignment horizontal="left" vertical="center" wrapText="1"/>
    </xf>
    <xf numFmtId="4" fontId="14" fillId="9" borderId="19" xfId="0" applyNumberFormat="1" applyFont="1" applyFill="1" applyBorder="1" applyAlignment="1">
      <alignment horizontal="center" vertical="center" wrapText="1"/>
    </xf>
    <xf numFmtId="4" fontId="14" fillId="2" borderId="19" xfId="0" applyNumberFormat="1" applyFont="1" applyFill="1" applyBorder="1" applyAlignment="1">
      <alignment horizontal="center" vertical="center" wrapText="1"/>
    </xf>
    <xf numFmtId="4" fontId="30" fillId="9" borderId="10" xfId="0" applyNumberFormat="1" applyFont="1" applyFill="1" applyBorder="1" applyAlignment="1">
      <alignment vertical="center" wrapText="1"/>
    </xf>
    <xf numFmtId="4" fontId="14" fillId="2" borderId="10" xfId="0" applyNumberFormat="1" applyFont="1" applyFill="1" applyBorder="1" applyAlignment="1">
      <alignment horizontal="center" vertical="center"/>
    </xf>
    <xf numFmtId="4" fontId="30" fillId="9" borderId="41" xfId="0" applyNumberFormat="1" applyFont="1" applyFill="1" applyBorder="1" applyAlignment="1">
      <alignment vertical="center" wrapText="1"/>
    </xf>
    <xf numFmtId="4" fontId="14" fillId="2" borderId="19" xfId="1" applyNumberFormat="1" applyFont="1" applyFill="1" applyBorder="1" applyAlignment="1">
      <alignment horizontal="center" vertical="center" wrapText="1"/>
    </xf>
    <xf numFmtId="4" fontId="14" fillId="2" borderId="10" xfId="1" applyNumberFormat="1" applyFont="1" applyFill="1" applyBorder="1" applyAlignment="1">
      <alignment horizontal="center" vertical="center" wrapText="1"/>
    </xf>
    <xf numFmtId="3" fontId="14" fillId="2" borderId="56" xfId="0" applyNumberFormat="1" applyFont="1" applyFill="1" applyBorder="1" applyAlignment="1">
      <alignment horizontal="left" vertical="center" wrapText="1"/>
    </xf>
    <xf numFmtId="4" fontId="14" fillId="9" borderId="51" xfId="0" applyNumberFormat="1" applyFont="1" applyFill="1" applyBorder="1" applyAlignment="1">
      <alignment horizontal="center" vertical="center" wrapText="1"/>
    </xf>
    <xf numFmtId="4" fontId="14" fillId="2" borderId="51" xfId="0" applyNumberFormat="1" applyFont="1" applyFill="1" applyBorder="1" applyAlignment="1">
      <alignment horizontal="center" vertical="center" wrapText="1"/>
    </xf>
    <xf numFmtId="4" fontId="30" fillId="9" borderId="50" xfId="0" applyNumberFormat="1" applyFont="1" applyFill="1" applyBorder="1" applyAlignment="1">
      <alignment vertical="center" wrapText="1"/>
    </xf>
    <xf numFmtId="4" fontId="14" fillId="2" borderId="51" xfId="0" applyNumberFormat="1" applyFont="1" applyFill="1" applyBorder="1" applyAlignment="1">
      <alignment horizontal="center" vertical="center"/>
    </xf>
    <xf numFmtId="4" fontId="30" fillId="9" borderId="52" xfId="0" applyNumberFormat="1" applyFont="1" applyFill="1" applyBorder="1" applyAlignment="1">
      <alignment vertical="center" wrapText="1"/>
    </xf>
    <xf numFmtId="4" fontId="14" fillId="2" borderId="51" xfId="1" applyNumberFormat="1" applyFont="1" applyFill="1" applyBorder="1" applyAlignment="1">
      <alignment horizontal="center" vertical="center" wrapText="1"/>
    </xf>
    <xf numFmtId="4" fontId="14" fillId="2" borderId="50" xfId="1" applyNumberFormat="1" applyFont="1" applyFill="1" applyBorder="1" applyAlignment="1">
      <alignment horizontal="center" vertical="center" wrapText="1"/>
    </xf>
    <xf numFmtId="4" fontId="14" fillId="2" borderId="54" xfId="0" applyNumberFormat="1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vertical="center" wrapText="1"/>
    </xf>
    <xf numFmtId="3" fontId="14" fillId="2" borderId="14" xfId="0" applyNumberFormat="1" applyFont="1" applyFill="1" applyBorder="1" applyAlignment="1">
      <alignment horizontal="left" vertical="center" wrapText="1"/>
    </xf>
    <xf numFmtId="4" fontId="14" fillId="9" borderId="18" xfId="0" applyNumberFormat="1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center" vertical="center" wrapText="1"/>
    </xf>
    <xf numFmtId="4" fontId="30" fillId="9" borderId="5" xfId="0" applyNumberFormat="1" applyFont="1" applyFill="1" applyBorder="1" applyAlignment="1">
      <alignment vertical="center" wrapText="1"/>
    </xf>
    <xf numFmtId="4" fontId="30" fillId="9" borderId="40" xfId="0" applyNumberFormat="1" applyFont="1" applyFill="1" applyBorder="1" applyAlignment="1">
      <alignment vertical="center" wrapText="1"/>
    </xf>
    <xf numFmtId="4" fontId="14" fillId="2" borderId="18" xfId="1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4" fontId="14" fillId="3" borderId="40" xfId="0" applyNumberFormat="1" applyFont="1" applyFill="1" applyBorder="1" applyAlignment="1">
      <alignment horizontal="center" vertical="center"/>
    </xf>
    <xf numFmtId="4" fontId="14" fillId="2" borderId="36" xfId="1" applyNumberFormat="1" applyFont="1" applyFill="1" applyBorder="1" applyAlignment="1">
      <alignment horizontal="center" vertical="center" wrapText="1"/>
    </xf>
    <xf numFmtId="4" fontId="14" fillId="3" borderId="36" xfId="0" applyNumberFormat="1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vertical="center" wrapText="1"/>
    </xf>
    <xf numFmtId="3" fontId="14" fillId="2" borderId="70" xfId="0" applyNumberFormat="1" applyFont="1" applyFill="1" applyBorder="1" applyAlignment="1">
      <alignment horizontal="left" vertical="center" wrapText="1"/>
    </xf>
    <xf numFmtId="4" fontId="14" fillId="9" borderId="69" xfId="0" applyNumberFormat="1" applyFont="1" applyFill="1" applyBorder="1" applyAlignment="1">
      <alignment horizontal="center" vertical="center" wrapText="1"/>
    </xf>
    <xf numFmtId="4" fontId="14" fillId="2" borderId="69" xfId="0" applyNumberFormat="1" applyFont="1" applyFill="1" applyBorder="1" applyAlignment="1">
      <alignment horizontal="center" vertical="center" wrapText="1"/>
    </xf>
    <xf numFmtId="4" fontId="30" fillId="9" borderId="16" xfId="0" applyNumberFormat="1" applyFont="1" applyFill="1" applyBorder="1" applyAlignment="1">
      <alignment vertical="center" wrapText="1"/>
    </xf>
    <xf numFmtId="4" fontId="14" fillId="2" borderId="16" xfId="0" applyNumberFormat="1" applyFont="1" applyFill="1" applyBorder="1" applyAlignment="1">
      <alignment horizontal="center" vertical="center" wrapText="1"/>
    </xf>
    <xf numFmtId="4" fontId="30" fillId="9" borderId="43" xfId="0" applyNumberFormat="1" applyFont="1" applyFill="1" applyBorder="1" applyAlignment="1">
      <alignment vertical="center" wrapText="1"/>
    </xf>
    <xf numFmtId="4" fontId="14" fillId="2" borderId="69" xfId="1" applyNumberFormat="1" applyFont="1" applyFill="1" applyBorder="1" applyAlignment="1">
      <alignment horizontal="center" vertical="center" wrapText="1"/>
    </xf>
    <xf numFmtId="4" fontId="14" fillId="2" borderId="16" xfId="1" applyNumberFormat="1" applyFont="1" applyFill="1" applyBorder="1" applyAlignment="1">
      <alignment horizontal="center" vertical="center" wrapText="1"/>
    </xf>
    <xf numFmtId="4" fontId="14" fillId="3" borderId="55" xfId="0" applyNumberFormat="1" applyFont="1" applyFill="1" applyBorder="1" applyAlignment="1">
      <alignment horizontal="center" vertical="center"/>
    </xf>
    <xf numFmtId="4" fontId="14" fillId="2" borderId="47" xfId="1" applyNumberFormat="1" applyFont="1" applyFill="1" applyBorder="1" applyAlignment="1">
      <alignment horizontal="center" vertical="center" wrapText="1"/>
    </xf>
    <xf numFmtId="4" fontId="14" fillId="3" borderId="47" xfId="0" applyNumberFormat="1" applyFont="1" applyFill="1" applyBorder="1" applyAlignment="1">
      <alignment horizontal="center" vertical="center"/>
    </xf>
    <xf numFmtId="3" fontId="26" fillId="3" borderId="45" xfId="0" applyNumberFormat="1" applyFont="1" applyFill="1" applyBorder="1" applyAlignment="1">
      <alignment horizontal="left" vertical="center"/>
    </xf>
    <xf numFmtId="4" fontId="26" fillId="3" borderId="30" xfId="0" applyNumberFormat="1" applyFont="1" applyFill="1" applyBorder="1" applyAlignment="1">
      <alignment horizontal="center" vertical="center"/>
    </xf>
    <xf numFmtId="4" fontId="26" fillId="3" borderId="25" xfId="0" applyNumberFormat="1" applyFont="1" applyFill="1" applyBorder="1" applyAlignment="1">
      <alignment horizontal="center" vertical="center"/>
    </xf>
    <xf numFmtId="4" fontId="32" fillId="3" borderId="30" xfId="0" applyNumberFormat="1" applyFont="1" applyFill="1" applyBorder="1" applyAlignment="1">
      <alignment horizontal="center" vertical="center"/>
    </xf>
    <xf numFmtId="4" fontId="26" fillId="3" borderId="39" xfId="0" applyNumberFormat="1" applyFont="1" applyFill="1" applyBorder="1" applyAlignment="1">
      <alignment horizontal="center" vertical="center"/>
    </xf>
    <xf numFmtId="4" fontId="32" fillId="3" borderId="39" xfId="0" applyNumberFormat="1" applyFont="1" applyFill="1" applyBorder="1" applyAlignment="1">
      <alignment horizontal="center" vertical="center"/>
    </xf>
    <xf numFmtId="4" fontId="26" fillId="3" borderId="7" xfId="0" applyNumberFormat="1" applyFont="1" applyFill="1" applyBorder="1" applyAlignment="1">
      <alignment horizontal="center" vertical="center"/>
    </xf>
    <xf numFmtId="4" fontId="26" fillId="3" borderId="29" xfId="0" applyNumberFormat="1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vertical="center" wrapText="1"/>
    </xf>
    <xf numFmtId="4" fontId="14" fillId="2" borderId="40" xfId="1" applyNumberFormat="1" applyFont="1" applyFill="1" applyBorder="1" applyAlignment="1">
      <alignment horizontal="center" vertical="center" wrapText="1"/>
    </xf>
    <xf numFmtId="4" fontId="14" fillId="3" borderId="40" xfId="1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vertical="center" wrapText="1"/>
    </xf>
    <xf numFmtId="4" fontId="14" fillId="2" borderId="0" xfId="1" applyNumberFormat="1" applyFont="1" applyFill="1" applyBorder="1" applyAlignment="1">
      <alignment horizontal="center" vertical="center" wrapText="1"/>
    </xf>
    <xf numFmtId="4" fontId="14" fillId="3" borderId="52" xfId="1" applyNumberFormat="1" applyFont="1" applyFill="1" applyBorder="1" applyAlignment="1">
      <alignment horizontal="center" vertical="center" wrapText="1"/>
    </xf>
    <xf numFmtId="4" fontId="14" fillId="3" borderId="37" xfId="0" applyNumberFormat="1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vertical="center" wrapText="1"/>
    </xf>
    <xf numFmtId="4" fontId="32" fillId="3" borderId="25" xfId="0" applyNumberFormat="1" applyFont="1" applyFill="1" applyBorder="1" applyAlignment="1">
      <alignment horizontal="center" vertical="center"/>
    </xf>
    <xf numFmtId="4" fontId="14" fillId="2" borderId="4" xfId="1" applyNumberFormat="1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vertical="center" wrapText="1"/>
    </xf>
    <xf numFmtId="4" fontId="14" fillId="2" borderId="52" xfId="1" applyNumberFormat="1" applyFont="1" applyFill="1" applyBorder="1" applyAlignment="1">
      <alignment horizontal="center" vertical="center" wrapText="1"/>
    </xf>
    <xf numFmtId="4" fontId="14" fillId="2" borderId="71" xfId="1" applyNumberFormat="1" applyFont="1" applyFill="1" applyBorder="1" applyAlignment="1">
      <alignment horizontal="center" vertical="center" wrapText="1"/>
    </xf>
    <xf numFmtId="4" fontId="14" fillId="3" borderId="38" xfId="0" applyNumberFormat="1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vertical="center" wrapText="1"/>
    </xf>
    <xf numFmtId="3" fontId="14" fillId="6" borderId="45" xfId="0" applyNumberFormat="1" applyFont="1" applyFill="1" applyBorder="1" applyAlignment="1">
      <alignment horizontal="left" vertical="center" wrapText="1"/>
    </xf>
    <xf numFmtId="4" fontId="14" fillId="2" borderId="41" xfId="1" applyNumberFormat="1" applyFont="1" applyFill="1" applyBorder="1" applyAlignment="1">
      <alignment horizontal="center" vertical="center" wrapText="1"/>
    </xf>
    <xf numFmtId="4" fontId="14" fillId="3" borderId="52" xfId="0" applyNumberFormat="1" applyFont="1" applyFill="1" applyBorder="1" applyAlignment="1">
      <alignment horizontal="center" vertical="center"/>
    </xf>
    <xf numFmtId="4" fontId="14" fillId="2" borderId="37" xfId="1" applyNumberFormat="1" applyFont="1" applyFill="1" applyBorder="1" applyAlignment="1">
      <alignment horizontal="center" vertical="center" wrapText="1"/>
    </xf>
    <xf numFmtId="4" fontId="14" fillId="2" borderId="55" xfId="1" applyNumberFormat="1" applyFont="1" applyFill="1" applyBorder="1" applyAlignment="1">
      <alignment horizontal="center" vertical="center" wrapText="1"/>
    </xf>
    <xf numFmtId="4" fontId="14" fillId="9" borderId="10" xfId="0" applyNumberFormat="1" applyFont="1" applyFill="1" applyBorder="1" applyAlignment="1">
      <alignment horizontal="center" vertical="center" wrapText="1"/>
    </xf>
    <xf numFmtId="4" fontId="14" fillId="2" borderId="44" xfId="1" applyNumberFormat="1" applyFont="1" applyFill="1" applyBorder="1" applyAlignment="1">
      <alignment vertical="center" wrapText="1"/>
    </xf>
    <xf numFmtId="4" fontId="14" fillId="2" borderId="19" xfId="1" applyNumberFormat="1" applyFont="1" applyFill="1" applyBorder="1" applyAlignment="1">
      <alignment vertical="center" wrapText="1"/>
    </xf>
    <xf numFmtId="4" fontId="14" fillId="2" borderId="46" xfId="1" applyNumberFormat="1" applyFont="1" applyFill="1" applyBorder="1" applyAlignment="1">
      <alignment vertical="center" wrapText="1"/>
    </xf>
    <xf numFmtId="4" fontId="14" fillId="2" borderId="10" xfId="1" applyNumberFormat="1" applyFont="1" applyFill="1" applyBorder="1" applyAlignment="1">
      <alignment vertical="center" wrapText="1"/>
    </xf>
    <xf numFmtId="0" fontId="14" fillId="2" borderId="42" xfId="0" applyFont="1" applyFill="1" applyBorder="1" applyAlignment="1">
      <alignment vertical="center" wrapText="1"/>
    </xf>
    <xf numFmtId="4" fontId="14" fillId="2" borderId="54" xfId="1" applyNumberFormat="1" applyFont="1" applyFill="1" applyBorder="1" applyAlignment="1">
      <alignment vertical="center" wrapText="1"/>
    </xf>
    <xf numFmtId="4" fontId="14" fillId="2" borderId="48" xfId="1" applyNumberFormat="1" applyFont="1" applyFill="1" applyBorder="1" applyAlignment="1">
      <alignment vertical="center" wrapText="1"/>
    </xf>
    <xf numFmtId="4" fontId="5" fillId="2" borderId="57" xfId="1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center" vertical="center" wrapText="1"/>
    </xf>
    <xf numFmtId="4" fontId="5" fillId="3" borderId="59" xfId="1" applyNumberFormat="1" applyFont="1" applyFill="1" applyBorder="1" applyAlignment="1">
      <alignment horizontal="center" vertical="center" wrapText="1"/>
    </xf>
    <xf numFmtId="4" fontId="5" fillId="2" borderId="62" xfId="1" applyNumberFormat="1" applyFont="1" applyFill="1" applyBorder="1" applyAlignment="1">
      <alignment horizontal="center" vertical="center" wrapText="1"/>
    </xf>
    <xf numFmtId="4" fontId="0" fillId="3" borderId="34" xfId="1" applyNumberFormat="1" applyFont="1" applyFill="1" applyBorder="1" applyAlignment="1">
      <alignment horizontal="center" vertical="center"/>
    </xf>
    <xf numFmtId="4" fontId="5" fillId="2" borderId="56" xfId="1" applyNumberFormat="1" applyFont="1" applyFill="1" applyBorder="1" applyAlignment="1">
      <alignment horizontal="center" vertical="center" wrapText="1"/>
    </xf>
    <xf numFmtId="4" fontId="5" fillId="2" borderId="14" xfId="1" applyNumberFormat="1" applyFont="1" applyFill="1" applyBorder="1" applyAlignment="1">
      <alignment horizontal="center" vertical="center" wrapText="1"/>
    </xf>
    <xf numFmtId="4" fontId="5" fillId="2" borderId="12" xfId="1" applyNumberFormat="1" applyFont="1" applyFill="1" applyBorder="1" applyAlignment="1">
      <alignment horizontal="center" vertical="center" wrapText="1"/>
    </xf>
    <xf numFmtId="4" fontId="5" fillId="2" borderId="70" xfId="1" applyNumberFormat="1" applyFont="1" applyFill="1" applyBorder="1" applyAlignment="1">
      <alignment horizontal="center" vertical="center" wrapText="1"/>
    </xf>
    <xf numFmtId="4" fontId="5" fillId="2" borderId="23" xfId="1" applyNumberFormat="1" applyFont="1" applyFill="1" applyBorder="1" applyAlignment="1">
      <alignment horizontal="center" vertical="center" wrapText="1"/>
    </xf>
    <xf numFmtId="4" fontId="0" fillId="2" borderId="57" xfId="1" applyNumberFormat="1" applyFont="1" applyFill="1" applyBorder="1" applyAlignment="1">
      <alignment horizontal="center" vertical="center"/>
    </xf>
    <xf numFmtId="4" fontId="0" fillId="2" borderId="46" xfId="1" applyNumberFormat="1" applyFont="1" applyFill="1" applyBorder="1" applyAlignment="1">
      <alignment horizontal="center" vertical="center"/>
    </xf>
    <xf numFmtId="4" fontId="0" fillId="2" borderId="2" xfId="1" applyNumberFormat="1" applyFont="1" applyFill="1" applyBorder="1" applyAlignment="1">
      <alignment horizontal="center" vertical="center"/>
    </xf>
    <xf numFmtId="4" fontId="5" fillId="3" borderId="64" xfId="1" applyNumberFormat="1" applyFont="1" applyFill="1" applyBorder="1" applyAlignment="1">
      <alignment horizontal="center" vertical="center" wrapText="1"/>
    </xf>
    <xf numFmtId="4" fontId="5" fillId="2" borderId="67" xfId="1" applyNumberFormat="1" applyFont="1" applyFill="1" applyBorder="1" applyAlignment="1">
      <alignment horizontal="center" vertical="center" wrapText="1"/>
    </xf>
    <xf numFmtId="4" fontId="5" fillId="3" borderId="66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horizontal="center" vertical="center"/>
    </xf>
    <xf numFmtId="4" fontId="5" fillId="3" borderId="65" xfId="1" applyNumberFormat="1" applyFont="1" applyFill="1" applyBorder="1" applyAlignment="1">
      <alignment horizontal="center" vertical="center" wrapText="1"/>
    </xf>
    <xf numFmtId="4" fontId="5" fillId="3" borderId="60" xfId="1" applyNumberFormat="1" applyFont="1" applyFill="1" applyBorder="1" applyAlignment="1">
      <alignment horizontal="center" vertical="center" wrapText="1"/>
    </xf>
    <xf numFmtId="4" fontId="5" fillId="2" borderId="63" xfId="1" applyNumberFormat="1" applyFont="1" applyFill="1" applyBorder="1" applyAlignment="1">
      <alignment horizontal="center" vertical="center" wrapText="1"/>
    </xf>
    <xf numFmtId="4" fontId="7" fillId="5" borderId="8" xfId="0" applyNumberFormat="1" applyFont="1" applyFill="1" applyBorder="1" applyAlignment="1">
      <alignment horizontal="center" vertical="center" wrapText="1"/>
    </xf>
    <xf numFmtId="4" fontId="7" fillId="5" borderId="39" xfId="0" applyNumberFormat="1" applyFont="1" applyFill="1" applyBorder="1" applyAlignment="1">
      <alignment horizontal="center" vertical="center" wrapText="1"/>
    </xf>
    <xf numFmtId="4" fontId="7" fillId="5" borderId="45" xfId="0" applyNumberFormat="1" applyFont="1" applyFill="1" applyBorder="1" applyAlignment="1">
      <alignment horizontal="center" vertical="center" wrapText="1"/>
    </xf>
    <xf numFmtId="4" fontId="7" fillId="5" borderId="24" xfId="0" applyNumberFormat="1" applyFont="1" applyFill="1" applyBorder="1" applyAlignment="1">
      <alignment horizontal="center" vertical="center" wrapText="1"/>
    </xf>
    <xf numFmtId="4" fontId="7" fillId="5" borderId="29" xfId="0" applyNumberFormat="1" applyFont="1" applyFill="1" applyBorder="1" applyAlignment="1">
      <alignment horizontal="center" vertical="center" wrapText="1"/>
    </xf>
    <xf numFmtId="3" fontId="14" fillId="2" borderId="67" xfId="0" applyNumberFormat="1" applyFont="1" applyFill="1" applyBorder="1" applyAlignment="1">
      <alignment horizontal="left" vertical="center" wrapText="1"/>
    </xf>
    <xf numFmtId="4" fontId="14" fillId="9" borderId="73" xfId="0" applyNumberFormat="1" applyFont="1" applyFill="1" applyBorder="1" applyAlignment="1">
      <alignment horizontal="center" vertical="center" wrapText="1"/>
    </xf>
    <xf numFmtId="4" fontId="14" fillId="2" borderId="73" xfId="0" applyNumberFormat="1" applyFont="1" applyFill="1" applyBorder="1" applyAlignment="1">
      <alignment horizontal="center" vertical="center" wrapText="1"/>
    </xf>
    <xf numFmtId="4" fontId="30" fillId="9" borderId="23" xfId="0" applyNumberFormat="1" applyFont="1" applyFill="1" applyBorder="1" applyAlignment="1">
      <alignment vertical="center" wrapText="1"/>
    </xf>
    <xf numFmtId="4" fontId="30" fillId="9" borderId="74" xfId="0" applyNumberFormat="1" applyFont="1" applyFill="1" applyBorder="1" applyAlignment="1">
      <alignment vertical="center" wrapText="1"/>
    </xf>
    <xf numFmtId="3" fontId="5" fillId="2" borderId="57" xfId="0" applyNumberFormat="1" applyFont="1" applyFill="1" applyBorder="1" applyAlignment="1">
      <alignment horizontal="center" vertical="center" wrapText="1"/>
    </xf>
    <xf numFmtId="3" fontId="5" fillId="2" borderId="53" xfId="0" applyNumberFormat="1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center" wrapText="1"/>
    </xf>
    <xf numFmtId="3" fontId="5" fillId="2" borderId="67" xfId="0" applyNumberFormat="1" applyFont="1" applyFill="1" applyBorder="1" applyAlignment="1">
      <alignment horizontal="center" vertical="center" wrapText="1"/>
    </xf>
    <xf numFmtId="4" fontId="0" fillId="2" borderId="53" xfId="1" applyNumberFormat="1" applyFont="1" applyFill="1" applyBorder="1" applyAlignment="1">
      <alignment horizontal="center" vertical="center"/>
    </xf>
    <xf numFmtId="4" fontId="0" fillId="2" borderId="48" xfId="1" applyNumberFormat="1" applyFont="1" applyFill="1" applyBorder="1" applyAlignment="1">
      <alignment horizontal="center" vertical="center"/>
    </xf>
    <xf numFmtId="4" fontId="0" fillId="2" borderId="20" xfId="1" applyNumberFormat="1" applyFont="1" applyFill="1" applyBorder="1" applyAlignment="1">
      <alignment horizontal="center" vertical="center"/>
    </xf>
    <xf numFmtId="4" fontId="0" fillId="2" borderId="10" xfId="1" applyNumberFormat="1" applyFont="1" applyFill="1" applyBorder="1" applyAlignment="1">
      <alignment horizontal="center" vertical="center"/>
    </xf>
    <xf numFmtId="4" fontId="0" fillId="2" borderId="56" xfId="1" applyNumberFormat="1" applyFont="1" applyFill="1" applyBorder="1" applyAlignment="1">
      <alignment horizontal="center" vertical="center"/>
    </xf>
    <xf numFmtId="4" fontId="0" fillId="2" borderId="50" xfId="1" applyNumberFormat="1" applyFont="1" applyFill="1" applyBorder="1" applyAlignment="1">
      <alignment horizontal="center" vertical="center"/>
    </xf>
    <xf numFmtId="4" fontId="0" fillId="3" borderId="22" xfId="1" applyNumberFormat="1" applyFont="1" applyFill="1" applyBorder="1" applyAlignment="1">
      <alignment horizontal="center" vertical="center"/>
    </xf>
    <xf numFmtId="4" fontId="0" fillId="2" borderId="12" xfId="1" applyNumberFormat="1" applyFont="1" applyFill="1" applyBorder="1" applyAlignment="1">
      <alignment horizontal="center" vertical="center"/>
    </xf>
    <xf numFmtId="4" fontId="0" fillId="3" borderId="36" xfId="1" applyNumberFormat="1" applyFont="1" applyFill="1" applyBorder="1" applyAlignment="1">
      <alignment horizontal="center" vertical="center"/>
    </xf>
    <xf numFmtId="4" fontId="0" fillId="2" borderId="67" xfId="1" applyNumberFormat="1" applyFont="1" applyFill="1" applyBorder="1" applyAlignment="1">
      <alignment horizontal="center" vertical="center"/>
    </xf>
    <xf numFmtId="4" fontId="0" fillId="2" borderId="23" xfId="1" applyNumberFormat="1" applyFont="1" applyFill="1" applyBorder="1" applyAlignment="1">
      <alignment horizontal="center" vertical="center"/>
    </xf>
    <xf numFmtId="4" fontId="0" fillId="3" borderId="28" xfId="1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" fontId="5" fillId="3" borderId="6" xfId="1" applyNumberFormat="1" applyFont="1" applyFill="1" applyBorder="1" applyAlignment="1">
      <alignment horizontal="center" vertical="center" wrapText="1"/>
    </xf>
    <xf numFmtId="4" fontId="5" fillId="3" borderId="22" xfId="1" applyNumberFormat="1" applyFont="1" applyFill="1" applyBorder="1" applyAlignment="1">
      <alignment horizontal="center" vertical="center" wrapText="1"/>
    </xf>
    <xf numFmtId="0" fontId="0" fillId="2" borderId="0" xfId="0" applyNumberFormat="1" applyFill="1"/>
    <xf numFmtId="0" fontId="4" fillId="2" borderId="58" xfId="0" applyFont="1" applyFill="1" applyBorder="1" applyAlignment="1">
      <alignment vertical="center" wrapText="1"/>
    </xf>
    <xf numFmtId="165" fontId="0" fillId="2" borderId="0" xfId="1" applyNumberFormat="1" applyFont="1" applyFill="1"/>
    <xf numFmtId="0" fontId="0" fillId="2" borderId="0" xfId="1" applyNumberFormat="1" applyFont="1" applyFill="1"/>
    <xf numFmtId="0" fontId="0" fillId="2" borderId="15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/>
    <xf numFmtId="165" fontId="0" fillId="2" borderId="0" xfId="1" applyNumberFormat="1" applyFont="1" applyFill="1" applyBorder="1" applyAlignment="1">
      <alignment horizontal="center" vertical="center"/>
    </xf>
    <xf numFmtId="0" fontId="0" fillId="2" borderId="0" xfId="1" applyNumberFormat="1" applyFont="1" applyFill="1" applyBorder="1" applyAlignment="1">
      <alignment horizontal="center" vertical="center"/>
    </xf>
    <xf numFmtId="166" fontId="1" fillId="2" borderId="45" xfId="1" applyNumberFormat="1" applyFont="1" applyFill="1" applyBorder="1" applyAlignment="1">
      <alignment horizontal="center" vertical="center"/>
    </xf>
    <xf numFmtId="166" fontId="1" fillId="2" borderId="8" xfId="1" applyNumberFormat="1" applyFont="1" applyFill="1" applyBorder="1" applyAlignment="1">
      <alignment horizontal="center" vertical="center"/>
    </xf>
    <xf numFmtId="166" fontId="1" fillId="2" borderId="24" xfId="1" applyNumberFormat="1" applyFont="1" applyFill="1" applyBorder="1" applyAlignment="1">
      <alignment horizontal="center" vertical="center"/>
    </xf>
    <xf numFmtId="9" fontId="1" fillId="2" borderId="26" xfId="2" applyFont="1" applyFill="1" applyBorder="1" applyAlignment="1">
      <alignment horizontal="center" vertical="center"/>
    </xf>
    <xf numFmtId="4" fontId="7" fillId="5" borderId="29" xfId="0" applyNumberFormat="1" applyFont="1" applyFill="1" applyBorder="1" applyAlignment="1">
      <alignment vertical="center" wrapText="1"/>
    </xf>
    <xf numFmtId="4" fontId="4" fillId="6" borderId="34" xfId="0" applyNumberFormat="1" applyFont="1" applyFill="1" applyBorder="1" applyAlignment="1">
      <alignment horizontal="center" vertical="center" wrapText="1"/>
    </xf>
    <xf numFmtId="4" fontId="0" fillId="2" borderId="34" xfId="1" applyNumberFormat="1" applyFont="1" applyFill="1" applyBorder="1"/>
    <xf numFmtId="4" fontId="0" fillId="2" borderId="37" xfId="1" applyNumberFormat="1" applyFont="1" applyFill="1" applyBorder="1"/>
    <xf numFmtId="4" fontId="4" fillId="6" borderId="36" xfId="0" applyNumberFormat="1" applyFont="1" applyFill="1" applyBorder="1" applyAlignment="1">
      <alignment horizontal="center" vertical="center" wrapText="1"/>
    </xf>
    <xf numFmtId="4" fontId="7" fillId="5" borderId="42" xfId="0" applyNumberFormat="1" applyFont="1" applyFill="1" applyBorder="1" applyAlignment="1">
      <alignment vertical="center" wrapText="1"/>
    </xf>
    <xf numFmtId="4" fontId="4" fillId="6" borderId="34" xfId="0" applyNumberFormat="1" applyFont="1" applyFill="1" applyBorder="1" applyAlignment="1">
      <alignment vertical="center" wrapText="1"/>
    </xf>
    <xf numFmtId="4" fontId="7" fillId="5" borderId="7" xfId="0" applyNumberFormat="1" applyFont="1" applyFill="1" applyBorder="1" applyAlignment="1">
      <alignment vertical="center" wrapText="1"/>
    </xf>
    <xf numFmtId="4" fontId="0" fillId="2" borderId="47" xfId="1" applyNumberFormat="1" applyFont="1" applyFill="1" applyBorder="1"/>
    <xf numFmtId="0" fontId="5" fillId="2" borderId="71" xfId="0" applyFont="1" applyFill="1" applyBorder="1" applyAlignment="1">
      <alignment vertical="center" wrapText="1"/>
    </xf>
    <xf numFmtId="0" fontId="5" fillId="2" borderId="58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4" fontId="0" fillId="2" borderId="42" xfId="1" applyNumberFormat="1" applyFont="1" applyFill="1" applyBorder="1"/>
    <xf numFmtId="4" fontId="5" fillId="2" borderId="37" xfId="0" applyNumberFormat="1" applyFont="1" applyFill="1" applyBorder="1" applyAlignment="1">
      <alignment vertical="center" wrapText="1"/>
    </xf>
    <xf numFmtId="4" fontId="5" fillId="2" borderId="42" xfId="0" applyNumberFormat="1" applyFont="1" applyFill="1" applyBorder="1" applyAlignment="1">
      <alignment vertical="center" wrapText="1"/>
    </xf>
    <xf numFmtId="0" fontId="1" fillId="6" borderId="32" xfId="1" applyNumberFormat="1" applyFont="1" applyFill="1" applyBorder="1" applyAlignment="1">
      <alignment horizontal="center" vertical="center" wrapText="1"/>
    </xf>
    <xf numFmtId="166" fontId="0" fillId="2" borderId="10" xfId="1" applyNumberFormat="1" applyFont="1" applyFill="1" applyBorder="1" applyAlignment="1">
      <alignment horizontal="center" vertical="center"/>
    </xf>
    <xf numFmtId="165" fontId="4" fillId="6" borderId="17" xfId="1" applyNumberFormat="1" applyFont="1" applyFill="1" applyBorder="1" applyAlignment="1">
      <alignment horizontal="center" vertical="center" wrapText="1"/>
    </xf>
    <xf numFmtId="165" fontId="4" fillId="6" borderId="43" xfId="1" applyNumberFormat="1" applyFont="1" applyFill="1" applyBorder="1" applyAlignment="1">
      <alignment horizontal="center" vertical="center" wrapText="1"/>
    </xf>
    <xf numFmtId="165" fontId="4" fillId="6" borderId="28" xfId="1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vertical="center" wrapText="1"/>
    </xf>
    <xf numFmtId="166" fontId="0" fillId="2" borderId="46" xfId="1" applyNumberFormat="1" applyFont="1" applyFill="1" applyBorder="1" applyAlignment="1">
      <alignment horizontal="center" vertical="center"/>
    </xf>
    <xf numFmtId="9" fontId="0" fillId="2" borderId="32" xfId="2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vertical="center" wrapText="1"/>
    </xf>
    <xf numFmtId="166" fontId="0" fillId="2" borderId="48" xfId="1" applyNumberFormat="1" applyFont="1" applyFill="1" applyBorder="1" applyAlignment="1">
      <alignment horizontal="center" vertical="center"/>
    </xf>
    <xf numFmtId="9" fontId="0" fillId="2" borderId="47" xfId="2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vertical="center" wrapText="1"/>
    </xf>
    <xf numFmtId="9" fontId="0" fillId="2" borderId="42" xfId="2" applyFont="1" applyFill="1" applyBorder="1" applyAlignment="1">
      <alignment horizontal="center" vertical="center"/>
    </xf>
    <xf numFmtId="166" fontId="0" fillId="2" borderId="21" xfId="1" applyNumberFormat="1" applyFont="1" applyFill="1" applyBorder="1" applyAlignment="1">
      <alignment horizontal="center" vertical="center"/>
    </xf>
    <xf numFmtId="166" fontId="0" fillId="2" borderId="49" xfId="1" applyNumberFormat="1" applyFont="1" applyFill="1" applyBorder="1" applyAlignment="1">
      <alignment horizontal="center" vertical="center"/>
    </xf>
    <xf numFmtId="166" fontId="0" fillId="2" borderId="11" xfId="1" applyNumberFormat="1" applyFont="1" applyFill="1" applyBorder="1" applyAlignment="1">
      <alignment horizontal="center" vertical="center"/>
    </xf>
    <xf numFmtId="3" fontId="5" fillId="2" borderId="67" xfId="0" applyNumberFormat="1" applyFont="1" applyFill="1" applyBorder="1" applyAlignment="1">
      <alignment horizontal="left" vertical="center" wrapText="1"/>
    </xf>
    <xf numFmtId="167" fontId="0" fillId="2" borderId="32" xfId="0" applyNumberFormat="1" applyFill="1" applyBorder="1" applyAlignment="1">
      <alignment horizontal="center"/>
    </xf>
    <xf numFmtId="167" fontId="0" fillId="2" borderId="47" xfId="0" applyNumberFormat="1" applyFill="1" applyBorder="1" applyAlignment="1">
      <alignment horizontal="center"/>
    </xf>
    <xf numFmtId="167" fontId="15" fillId="2" borderId="47" xfId="0" applyNumberFormat="1" applyFont="1" applyFill="1" applyBorder="1" applyAlignment="1">
      <alignment horizontal="center" vertical="center" wrapText="1"/>
    </xf>
    <xf numFmtId="167" fontId="0" fillId="2" borderId="42" xfId="0" applyNumberFormat="1" applyFill="1" applyBorder="1" applyAlignment="1">
      <alignment horizontal="center"/>
    </xf>
    <xf numFmtId="167" fontId="0" fillId="2" borderId="46" xfId="1" applyNumberFormat="1" applyFont="1" applyFill="1" applyBorder="1" applyAlignment="1"/>
    <xf numFmtId="167" fontId="0" fillId="2" borderId="48" xfId="1" applyNumberFormat="1" applyFont="1" applyFill="1" applyBorder="1" applyAlignment="1"/>
    <xf numFmtId="167" fontId="0" fillId="2" borderId="48" xfId="1" applyNumberFormat="1" applyFont="1" applyFill="1" applyBorder="1" applyAlignment="1">
      <alignment horizontal="center"/>
    </xf>
    <xf numFmtId="167" fontId="0" fillId="2" borderId="16" xfId="0" applyNumberFormat="1" applyFill="1" applyBorder="1"/>
    <xf numFmtId="167" fontId="0" fillId="2" borderId="34" xfId="0" applyNumberFormat="1" applyFill="1" applyBorder="1" applyAlignment="1">
      <alignment horizontal="center"/>
    </xf>
    <xf numFmtId="167" fontId="0" fillId="2" borderId="37" xfId="0" applyNumberFormat="1" applyFill="1" applyBorder="1" applyAlignment="1">
      <alignment horizontal="center"/>
    </xf>
    <xf numFmtId="167" fontId="0" fillId="2" borderId="36" xfId="0" applyNumberFormat="1" applyFill="1" applyBorder="1" applyAlignment="1">
      <alignment horizontal="center"/>
    </xf>
    <xf numFmtId="167" fontId="0" fillId="2" borderId="11" xfId="0" applyNumberFormat="1" applyFill="1" applyBorder="1" applyAlignment="1">
      <alignment horizontal="center"/>
    </xf>
    <xf numFmtId="167" fontId="0" fillId="2" borderId="68" xfId="0" applyNumberFormat="1" applyFill="1" applyBorder="1" applyAlignment="1">
      <alignment horizontal="center"/>
    </xf>
    <xf numFmtId="4" fontId="14" fillId="3" borderId="21" xfId="0" applyNumberFormat="1" applyFont="1" applyFill="1" applyBorder="1" applyAlignment="1">
      <alignment vertical="center" wrapText="1"/>
    </xf>
    <xf numFmtId="4" fontId="14" fillId="3" borderId="49" xfId="0" applyNumberFormat="1" applyFont="1" applyFill="1" applyBorder="1" applyAlignment="1">
      <alignment vertical="center" wrapText="1"/>
    </xf>
    <xf numFmtId="4" fontId="14" fillId="3" borderId="11" xfId="0" applyNumberFormat="1" applyFont="1" applyFill="1" applyBorder="1" applyAlignment="1">
      <alignment vertical="center" wrapText="1"/>
    </xf>
    <xf numFmtId="4" fontId="14" fillId="3" borderId="22" xfId="0" applyNumberFormat="1" applyFont="1" applyFill="1" applyBorder="1" applyAlignment="1">
      <alignment vertical="center" wrapText="1"/>
    </xf>
    <xf numFmtId="4" fontId="14" fillId="3" borderId="6" xfId="0" applyNumberFormat="1" applyFont="1" applyFill="1" applyBorder="1" applyAlignment="1">
      <alignment vertical="center" wrapText="1"/>
    </xf>
    <xf numFmtId="4" fontId="14" fillId="3" borderId="68" xfId="0" applyNumberFormat="1" applyFont="1" applyFill="1" applyBorder="1" applyAlignment="1">
      <alignment vertical="center" wrapText="1"/>
    </xf>
    <xf numFmtId="4" fontId="14" fillId="3" borderId="28" xfId="0" applyNumberFormat="1" applyFont="1" applyFill="1" applyBorder="1" applyAlignment="1">
      <alignment vertical="center" wrapText="1"/>
    </xf>
    <xf numFmtId="4" fontId="5" fillId="2" borderId="53" xfId="1" applyNumberFormat="1" applyFont="1" applyFill="1" applyBorder="1" applyAlignment="1">
      <alignment horizontal="center" vertical="center" wrapText="1"/>
    </xf>
    <xf numFmtId="4" fontId="26" fillId="6" borderId="45" xfId="0" applyNumberFormat="1" applyFont="1" applyFill="1" applyBorder="1" applyAlignment="1">
      <alignment horizontal="center" vertical="center" wrapText="1"/>
    </xf>
    <xf numFmtId="4" fontId="26" fillId="6" borderId="62" xfId="0" applyNumberFormat="1" applyFont="1" applyFill="1" applyBorder="1" applyAlignment="1">
      <alignment horizontal="center" vertical="center" wrapText="1"/>
    </xf>
    <xf numFmtId="4" fontId="26" fillId="6" borderId="30" xfId="0" applyNumberFormat="1" applyFont="1" applyFill="1" applyBorder="1" applyAlignment="1">
      <alignment horizontal="center" vertical="center" wrapText="1"/>
    </xf>
    <xf numFmtId="49" fontId="7" fillId="5" borderId="58" xfId="0" applyNumberFormat="1" applyFont="1" applyFill="1" applyBorder="1" applyAlignment="1">
      <alignment horizontal="left" vertical="top" wrapText="1"/>
    </xf>
    <xf numFmtId="49" fontId="7" fillId="5" borderId="0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0" fillId="2" borderId="55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54" xfId="0" applyFill="1" applyBorder="1" applyAlignment="1">
      <alignment horizontal="left" wrapText="1"/>
    </xf>
    <xf numFmtId="0" fontId="3" fillId="6" borderId="7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0" fillId="2" borderId="13" xfId="0" applyNumberFormat="1" applyFill="1" applyBorder="1" applyAlignment="1">
      <alignment horizontal="left" vertical="center" wrapText="1"/>
    </xf>
    <xf numFmtId="0" fontId="0" fillId="2" borderId="31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0" fillId="2" borderId="17" xfId="0" applyNumberFormat="1" applyFill="1" applyBorder="1" applyAlignment="1">
      <alignment horizontal="left" vertical="center" wrapText="1"/>
    </xf>
    <xf numFmtId="0" fontId="0" fillId="2" borderId="15" xfId="0" applyNumberFormat="1" applyFill="1" applyBorder="1" applyAlignment="1">
      <alignment horizontal="left" vertical="center" wrapText="1"/>
    </xf>
    <xf numFmtId="0" fontId="0" fillId="2" borderId="72" xfId="0" applyNumberFormat="1" applyFill="1" applyBorder="1" applyAlignment="1">
      <alignment horizontal="left" vertical="center" wrapText="1"/>
    </xf>
    <xf numFmtId="1" fontId="7" fillId="4" borderId="32" xfId="1" applyNumberFormat="1" applyFont="1" applyFill="1" applyBorder="1" applyAlignment="1">
      <alignment horizontal="center" vertical="center" wrapText="1"/>
    </xf>
    <xf numFmtId="1" fontId="7" fillId="4" borderId="42" xfId="1" applyNumberFormat="1" applyFont="1" applyFill="1" applyBorder="1" applyAlignment="1">
      <alignment horizontal="center" vertical="center"/>
    </xf>
    <xf numFmtId="165" fontId="7" fillId="4" borderId="32" xfId="1" applyNumberFormat="1" applyFont="1" applyFill="1" applyBorder="1" applyAlignment="1">
      <alignment horizontal="center" vertical="center" wrapText="1"/>
    </xf>
    <xf numFmtId="165" fontId="7" fillId="4" borderId="42" xfId="1" applyNumberFormat="1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165" fontId="7" fillId="4" borderId="31" xfId="1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4" fontId="5" fillId="3" borderId="3" xfId="1" applyNumberFormat="1" applyFont="1" applyFill="1" applyBorder="1" applyAlignment="1">
      <alignment horizontal="center" vertical="center" wrapText="1"/>
    </xf>
    <xf numFmtId="4" fontId="5" fillId="3" borderId="6" xfId="1" applyNumberFormat="1" applyFont="1" applyFill="1" applyBorder="1" applyAlignment="1">
      <alignment horizontal="center" vertical="center" wrapText="1"/>
    </xf>
    <xf numFmtId="4" fontId="14" fillId="2" borderId="37" xfId="1" applyNumberFormat="1" applyFont="1" applyFill="1" applyBorder="1" applyAlignment="1">
      <alignment horizontal="center" vertical="center" wrapText="1"/>
    </xf>
    <xf numFmtId="4" fontId="14" fillId="2" borderId="47" xfId="1" applyNumberFormat="1" applyFont="1" applyFill="1" applyBorder="1" applyAlignment="1">
      <alignment horizontal="center" vertical="center" wrapText="1"/>
    </xf>
    <xf numFmtId="4" fontId="14" fillId="3" borderId="37" xfId="0" applyNumberFormat="1" applyFont="1" applyFill="1" applyBorder="1" applyAlignment="1">
      <alignment horizontal="center" vertical="center"/>
    </xf>
    <xf numFmtId="4" fontId="14" fillId="3" borderId="47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11" xfId="1" applyNumberFormat="1" applyFont="1" applyFill="1" applyBorder="1" applyAlignment="1">
      <alignment horizontal="center" vertical="center"/>
    </xf>
    <xf numFmtId="4" fontId="14" fillId="3" borderId="6" xfId="1" applyNumberFormat="1" applyFont="1" applyFill="1" applyBorder="1" applyAlignment="1">
      <alignment horizontal="center" vertical="center"/>
    </xf>
    <xf numFmtId="0" fontId="21" fillId="4" borderId="58" xfId="0" applyFont="1" applyFill="1" applyBorder="1" applyAlignment="1">
      <alignment horizontal="center" vertical="center" wrapText="1"/>
    </xf>
    <xf numFmtId="4" fontId="14" fillId="3" borderId="41" xfId="1" applyNumberFormat="1" applyFont="1" applyFill="1" applyBorder="1" applyAlignment="1">
      <alignment horizontal="center" vertical="center" wrapText="1"/>
    </xf>
    <xf numFmtId="4" fontId="14" fillId="3" borderId="40" xfId="1" applyNumberFormat="1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left" vertical="center" wrapText="1"/>
    </xf>
    <xf numFmtId="0" fontId="14" fillId="2" borderId="4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4" fontId="0" fillId="3" borderId="11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>
      <alignment horizontal="center" vertical="center"/>
    </xf>
    <xf numFmtId="4" fontId="14" fillId="2" borderId="13" xfId="1" applyNumberFormat="1" applyFont="1" applyFill="1" applyBorder="1" applyAlignment="1">
      <alignment horizontal="center" vertical="center" wrapText="1"/>
    </xf>
    <xf numFmtId="4" fontId="14" fillId="2" borderId="9" xfId="1" applyNumberFormat="1" applyFont="1" applyFill="1" applyBorder="1" applyAlignment="1">
      <alignment horizontal="center" vertical="center" wrapText="1"/>
    </xf>
    <xf numFmtId="4" fontId="0" fillId="2" borderId="31" xfId="1" applyNumberFormat="1" applyFont="1" applyFill="1" applyBorder="1" applyAlignment="1">
      <alignment horizontal="center" vertical="center"/>
    </xf>
    <xf numFmtId="4" fontId="0" fillId="2" borderId="0" xfId="1" applyNumberFormat="1" applyFont="1" applyFill="1" applyBorder="1" applyAlignment="1">
      <alignment horizontal="center" vertical="center"/>
    </xf>
    <xf numFmtId="4" fontId="0" fillId="2" borderId="62" xfId="1" applyNumberFormat="1" applyFont="1" applyFill="1" applyBorder="1" applyAlignment="1">
      <alignment horizontal="center" vertical="center"/>
    </xf>
    <xf numFmtId="4" fontId="0" fillId="3" borderId="32" xfId="1" applyNumberFormat="1" applyFont="1" applyFill="1" applyBorder="1" applyAlignment="1">
      <alignment horizontal="center" vertical="center"/>
    </xf>
    <xf numFmtId="4" fontId="0" fillId="3" borderId="47" xfId="1" applyNumberFormat="1" applyFont="1" applyFill="1" applyBorder="1" applyAlignment="1">
      <alignment horizontal="center" vertical="center"/>
    </xf>
    <xf numFmtId="4" fontId="0" fillId="3" borderId="34" xfId="1" applyNumberFormat="1" applyFont="1" applyFill="1" applyBorder="1" applyAlignment="1">
      <alignment horizontal="center" vertical="center"/>
    </xf>
    <xf numFmtId="4" fontId="5" fillId="2" borderId="27" xfId="1" applyNumberFormat="1" applyFont="1" applyFill="1" applyBorder="1" applyAlignment="1">
      <alignment horizontal="center" vertical="center" wrapText="1"/>
    </xf>
    <xf numFmtId="4" fontId="5" fillId="2" borderId="61" xfId="1" applyNumberFormat="1" applyFont="1" applyFill="1" applyBorder="1" applyAlignment="1">
      <alignment horizontal="center" vertical="center" wrapText="1"/>
    </xf>
    <xf numFmtId="4" fontId="5" fillId="2" borderId="59" xfId="1" applyNumberFormat="1" applyFont="1" applyFill="1" applyBorder="1" applyAlignment="1">
      <alignment horizontal="center" vertical="center" wrapText="1"/>
    </xf>
    <xf numFmtId="4" fontId="5" fillId="2" borderId="12" xfId="1" applyNumberFormat="1" applyFont="1" applyFill="1" applyBorder="1" applyAlignment="1">
      <alignment horizontal="center" vertical="center" wrapText="1"/>
    </xf>
    <xf numFmtId="4" fontId="0" fillId="3" borderId="35" xfId="1" applyNumberFormat="1" applyFont="1" applyFill="1" applyBorder="1" applyAlignment="1">
      <alignment horizontal="center" vertical="center"/>
    </xf>
    <xf numFmtId="4" fontId="0" fillId="3" borderId="36" xfId="1" applyNumberFormat="1" applyFont="1" applyFill="1" applyBorder="1" applyAlignment="1">
      <alignment horizontal="center" vertical="center"/>
    </xf>
    <xf numFmtId="4" fontId="14" fillId="2" borderId="34" xfId="1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left" vertical="center" wrapText="1"/>
    </xf>
    <xf numFmtId="4" fontId="5" fillId="3" borderId="65" xfId="1" applyNumberFormat="1" applyFont="1" applyFill="1" applyBorder="1" applyAlignment="1">
      <alignment horizontal="center" vertical="center" wrapText="1"/>
    </xf>
    <xf numFmtId="4" fontId="5" fillId="2" borderId="63" xfId="1" applyNumberFormat="1" applyFont="1" applyFill="1" applyBorder="1" applyAlignment="1">
      <alignment horizontal="center" vertical="center" wrapText="1"/>
    </xf>
    <xf numFmtId="4" fontId="5" fillId="2" borderId="62" xfId="1" applyNumberFormat="1" applyFont="1" applyFill="1" applyBorder="1" applyAlignment="1">
      <alignment horizontal="center" vertical="center" wrapText="1"/>
    </xf>
    <xf numFmtId="4" fontId="0" fillId="3" borderId="37" xfId="1" applyNumberFormat="1" applyFont="1" applyFill="1" applyBorder="1" applyAlignment="1">
      <alignment horizontal="center" vertical="center"/>
    </xf>
    <xf numFmtId="4" fontId="5" fillId="3" borderId="64" xfId="1" applyNumberFormat="1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left" vertical="center" wrapText="1"/>
    </xf>
    <xf numFmtId="4" fontId="14" fillId="2" borderId="32" xfId="1" applyNumberFormat="1" applyFont="1" applyFill="1" applyBorder="1" applyAlignment="1">
      <alignment horizontal="center" vertical="center" wrapText="1"/>
    </xf>
    <xf numFmtId="4" fontId="14" fillId="3" borderId="40" xfId="0" applyNumberFormat="1" applyFont="1" applyFill="1" applyBorder="1" applyAlignment="1">
      <alignment horizontal="center" vertical="center"/>
    </xf>
    <xf numFmtId="4" fontId="14" fillId="3" borderId="32" xfId="0" applyNumberFormat="1" applyFont="1" applyFill="1" applyBorder="1" applyAlignment="1">
      <alignment horizontal="center" vertical="center"/>
    </xf>
    <xf numFmtId="4" fontId="14" fillId="3" borderId="41" xfId="0" applyNumberFormat="1" applyFont="1" applyFill="1" applyBorder="1" applyAlignment="1">
      <alignment horizontal="center" vertical="center"/>
    </xf>
    <xf numFmtId="4" fontId="14" fillId="3" borderId="52" xfId="0" applyNumberFormat="1" applyFont="1" applyFill="1" applyBorder="1" applyAlignment="1">
      <alignment horizontal="center" vertical="center"/>
    </xf>
    <xf numFmtId="4" fontId="14" fillId="3" borderId="35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horizontal="center" vertical="center" wrapText="1"/>
    </xf>
    <xf numFmtId="3" fontId="7" fillId="4" borderId="30" xfId="0" applyNumberFormat="1" applyFont="1" applyFill="1" applyBorder="1" applyAlignment="1">
      <alignment horizontal="center" vertical="center" wrapText="1"/>
    </xf>
    <xf numFmtId="3" fontId="7" fillId="4" borderId="26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7A595"/>
      <color rgb="FF9B0D2B"/>
      <color rgb="FFE5E5E5"/>
      <color rgb="FF5D79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8996-24B6-4D13-971B-0AEB5354E14C}">
  <dimension ref="A1:AA66"/>
  <sheetViews>
    <sheetView workbookViewId="0">
      <selection activeCell="A24" sqref="A24"/>
    </sheetView>
  </sheetViews>
  <sheetFormatPr defaultRowHeight="15" x14ac:dyDescent="0.25"/>
  <sheetData>
    <row r="1" spans="1:27" ht="21" customHeight="1" x14ac:dyDescent="0.25">
      <c r="A1" s="386" t="s">
        <v>126</v>
      </c>
      <c r="B1" s="386"/>
      <c r="C1" s="386"/>
      <c r="D1" s="386"/>
      <c r="E1" s="38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7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spans="1:27" ht="18.75" customHeight="1" x14ac:dyDescent="0.25">
      <c r="A3" s="384" t="s">
        <v>129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18.75" customHeight="1" x14ac:dyDescent="0.25">
      <c r="A4" s="36" t="s">
        <v>187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18.75" customHeight="1" x14ac:dyDescent="0.25">
      <c r="A5" s="36" t="s">
        <v>188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</row>
    <row r="6" spans="1:27" ht="18.7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</row>
    <row r="7" spans="1:27" ht="15.75" x14ac:dyDescent="0.25">
      <c r="A7" s="1" t="s">
        <v>130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</row>
    <row r="8" spans="1:27" ht="15.75" x14ac:dyDescent="0.25">
      <c r="A8" s="4" t="s">
        <v>34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15.75" x14ac:dyDescent="0.25">
      <c r="A9" s="4" t="s">
        <v>93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</row>
    <row r="10" spans="1:27" ht="15.75" x14ac:dyDescent="0.25">
      <c r="A10" s="4" t="s">
        <v>91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</row>
    <row r="11" spans="1:27" ht="15.75" x14ac:dyDescent="0.25">
      <c r="A11" s="4" t="s">
        <v>134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</row>
    <row r="12" spans="1:27" ht="15.75" x14ac:dyDescent="0.25">
      <c r="A12" s="4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</row>
    <row r="13" spans="1:27" ht="15" customHeight="1" x14ac:dyDescent="0.25">
      <c r="A13" s="384" t="s">
        <v>128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6"/>
      <c r="S13" s="36"/>
      <c r="T13" s="36"/>
      <c r="U13" s="36"/>
      <c r="V13" s="36"/>
      <c r="W13" s="36"/>
      <c r="X13" s="36"/>
      <c r="Y13" s="36"/>
      <c r="Z13" s="36"/>
      <c r="AA13" s="36"/>
    </row>
    <row r="14" spans="1:27" ht="15" customHeight="1" x14ac:dyDescent="0.25">
      <c r="A14" s="36" t="s">
        <v>155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7" ht="15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</row>
    <row r="16" spans="1:27" x14ac:dyDescent="0.25">
      <c r="A16" s="36" t="s">
        <v>154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</row>
    <row r="17" spans="1:27" x14ac:dyDescent="0.25">
      <c r="A17" s="36" t="s">
        <v>186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</row>
    <row r="18" spans="1:27" x14ac:dyDescent="0.25">
      <c r="A18" s="36" t="s">
        <v>189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1:27" x14ac:dyDescent="0.25">
      <c r="A19" s="37" t="s">
        <v>133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spans="1:27" x14ac:dyDescent="0.25">
      <c r="A20" s="36" t="s">
        <v>131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</row>
    <row r="21" spans="1:27" x14ac:dyDescent="0.25">
      <c r="A21" s="36" t="s">
        <v>132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</row>
    <row r="22" spans="1:27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</row>
    <row r="23" spans="1:27" x14ac:dyDescent="0.25">
      <c r="A23" s="36" t="s">
        <v>190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</row>
    <row r="25" spans="1:27" x14ac:dyDescent="0.25">
      <c r="A25" s="384" t="s">
        <v>127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6"/>
      <c r="S25" s="36"/>
      <c r="T25" s="36"/>
      <c r="U25" s="36"/>
      <c r="V25" s="36"/>
      <c r="W25" s="36"/>
      <c r="X25" s="36"/>
      <c r="Y25" s="36"/>
      <c r="Z25" s="36"/>
      <c r="AA25" s="36"/>
    </row>
    <row r="26" spans="1:27" x14ac:dyDescent="0.25">
      <c r="A26" s="36" t="s">
        <v>153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7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1:27" x14ac:dyDescent="0.25">
      <c r="A28" s="36" t="s">
        <v>150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 x14ac:dyDescent="0.25">
      <c r="A29" s="36" t="s">
        <v>156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1:27" x14ac:dyDescent="0.25">
      <c r="A30" s="36" t="s">
        <v>136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1:27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27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1:27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1:27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1:27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1:27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</row>
    <row r="41" spans="1:27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27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:27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:27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</row>
    <row r="48" spans="1:27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1:27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1:27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1:27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:27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:27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1:27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:27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 spans="1:27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spans="1:27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spans="1:27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1:27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</row>
    <row r="60" spans="1:27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</row>
    <row r="61" spans="1:27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</row>
    <row r="62" spans="1:27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1:27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</row>
    <row r="64" spans="1:27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</row>
    <row r="65" spans="1:27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</row>
    <row r="66" spans="1:27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</row>
  </sheetData>
  <mergeCells count="4">
    <mergeCell ref="A25:Q25"/>
    <mergeCell ref="A1:E1"/>
    <mergeCell ref="A3:Q3"/>
    <mergeCell ref="A13:Q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B89E-AA52-45E7-9BC4-DDB5794D2D19}">
  <dimension ref="B1:J43"/>
  <sheetViews>
    <sheetView zoomScaleNormal="100" workbookViewId="0">
      <selection activeCell="F4" sqref="F4"/>
    </sheetView>
  </sheetViews>
  <sheetFormatPr defaultColWidth="8.85546875" defaultRowHeight="15" x14ac:dyDescent="0.25"/>
  <cols>
    <col min="1" max="1" width="2.7109375" style="7" customWidth="1"/>
    <col min="2" max="2" width="54" style="7" bestFit="1" customWidth="1"/>
    <col min="3" max="3" width="13.7109375" style="7" bestFit="1" customWidth="1"/>
    <col min="4" max="4" width="12.7109375" style="7" customWidth="1"/>
    <col min="5" max="5" width="18.85546875" style="7" customWidth="1"/>
    <col min="6" max="6" width="13.28515625" style="7" customWidth="1"/>
    <col min="7" max="7" width="14" style="7" customWidth="1"/>
    <col min="8" max="8" width="4.7109375" style="7" customWidth="1"/>
    <col min="9" max="9" width="35.28515625" style="7" customWidth="1"/>
    <col min="10" max="10" width="19.5703125" style="7" customWidth="1"/>
    <col min="11" max="16384" width="8.85546875" style="7"/>
  </cols>
  <sheetData>
    <row r="1" spans="2:7" ht="15.75" thickBot="1" x14ac:dyDescent="0.3"/>
    <row r="2" spans="2:7" ht="19.5" thickBot="1" x14ac:dyDescent="0.3">
      <c r="B2" s="92" t="s">
        <v>5</v>
      </c>
      <c r="C2" s="390"/>
      <c r="D2" s="391"/>
      <c r="E2" s="391"/>
      <c r="F2" s="27"/>
      <c r="G2" s="28"/>
    </row>
    <row r="3" spans="2:7" ht="31.5" thickBot="1" x14ac:dyDescent="0.3">
      <c r="B3" s="22" t="s">
        <v>88</v>
      </c>
      <c r="C3" s="23" t="s">
        <v>89</v>
      </c>
      <c r="D3" s="24" t="s">
        <v>147</v>
      </c>
      <c r="E3" s="25" t="s">
        <v>90</v>
      </c>
      <c r="F3" s="26" t="s">
        <v>6</v>
      </c>
      <c r="G3" s="25" t="s">
        <v>92</v>
      </c>
    </row>
    <row r="4" spans="2:7" x14ac:dyDescent="0.25">
      <c r="B4" s="66" t="s">
        <v>172</v>
      </c>
      <c r="C4" s="87"/>
      <c r="D4" s="360">
        <v>1000</v>
      </c>
      <c r="E4" s="360">
        <v>500</v>
      </c>
      <c r="F4" s="360">
        <f>SUM(D4:E4)</f>
        <v>1500</v>
      </c>
      <c r="G4" s="360">
        <f>F4*$D17</f>
        <v>11100</v>
      </c>
    </row>
    <row r="5" spans="2:7" x14ac:dyDescent="0.25">
      <c r="B5" s="67" t="s">
        <v>7</v>
      </c>
      <c r="C5" s="88"/>
      <c r="D5" s="361"/>
      <c r="E5" s="361"/>
      <c r="F5" s="361">
        <f>SUM(D5:E5)</f>
        <v>0</v>
      </c>
      <c r="G5" s="361">
        <f>F5*$D17</f>
        <v>0</v>
      </c>
    </row>
    <row r="6" spans="2:7" x14ac:dyDescent="0.25">
      <c r="B6" s="67" t="s">
        <v>7</v>
      </c>
      <c r="C6" s="89"/>
      <c r="D6" s="362"/>
      <c r="E6" s="362"/>
      <c r="F6" s="362">
        <f>SUM(D6:E6)</f>
        <v>0</v>
      </c>
      <c r="G6" s="362">
        <f>F6*D17</f>
        <v>0</v>
      </c>
    </row>
    <row r="7" spans="2:7" x14ac:dyDescent="0.25">
      <c r="B7" s="67" t="s">
        <v>7</v>
      </c>
      <c r="C7" s="89"/>
      <c r="D7" s="362"/>
      <c r="E7" s="362"/>
      <c r="F7" s="362">
        <f t="shared" ref="F7:F16" si="0">SUM(D7:E7)</f>
        <v>0</v>
      </c>
      <c r="G7" s="362">
        <f>F7*D17</f>
        <v>0</v>
      </c>
    </row>
    <row r="8" spans="2:7" x14ac:dyDescent="0.25">
      <c r="B8" s="67" t="s">
        <v>7</v>
      </c>
      <c r="C8" s="89"/>
      <c r="D8" s="362"/>
      <c r="E8" s="362"/>
      <c r="F8" s="362">
        <f t="shared" si="0"/>
        <v>0</v>
      </c>
      <c r="G8" s="362">
        <f>F8*D17</f>
        <v>0</v>
      </c>
    </row>
    <row r="9" spans="2:7" x14ac:dyDescent="0.25">
      <c r="B9" s="67" t="s">
        <v>7</v>
      </c>
      <c r="C9" s="89"/>
      <c r="D9" s="362"/>
      <c r="E9" s="362"/>
      <c r="F9" s="362">
        <f t="shared" si="0"/>
        <v>0</v>
      </c>
      <c r="G9" s="362">
        <f>F9*D17</f>
        <v>0</v>
      </c>
    </row>
    <row r="10" spans="2:7" x14ac:dyDescent="0.25">
      <c r="B10" s="67" t="s">
        <v>7</v>
      </c>
      <c r="C10" s="89"/>
      <c r="D10" s="362"/>
      <c r="E10" s="362"/>
      <c r="F10" s="362">
        <f t="shared" si="0"/>
        <v>0</v>
      </c>
      <c r="G10" s="362">
        <f>F10*D17</f>
        <v>0</v>
      </c>
    </row>
    <row r="11" spans="2:7" x14ac:dyDescent="0.25">
      <c r="B11" s="67" t="s">
        <v>7</v>
      </c>
      <c r="C11" s="90"/>
      <c r="D11" s="361"/>
      <c r="E11" s="361"/>
      <c r="F11" s="361">
        <f t="shared" si="0"/>
        <v>0</v>
      </c>
      <c r="G11" s="361">
        <f>F11*D17</f>
        <v>0</v>
      </c>
    </row>
    <row r="12" spans="2:7" x14ac:dyDescent="0.25">
      <c r="B12" s="67" t="s">
        <v>7</v>
      </c>
      <c r="C12" s="90"/>
      <c r="D12" s="361"/>
      <c r="E12" s="361"/>
      <c r="F12" s="361">
        <f t="shared" si="0"/>
        <v>0</v>
      </c>
      <c r="G12" s="361">
        <f>F12*D17</f>
        <v>0</v>
      </c>
    </row>
    <row r="13" spans="2:7" x14ac:dyDescent="0.25">
      <c r="B13" s="67" t="s">
        <v>7</v>
      </c>
      <c r="C13" s="90"/>
      <c r="D13" s="361"/>
      <c r="E13" s="361"/>
      <c r="F13" s="361">
        <f>SUM(D13:E13)</f>
        <v>0</v>
      </c>
      <c r="G13" s="361">
        <f>F13*D17</f>
        <v>0</v>
      </c>
    </row>
    <row r="14" spans="2:7" x14ac:dyDescent="0.25">
      <c r="B14" s="67" t="s">
        <v>7</v>
      </c>
      <c r="C14" s="90"/>
      <c r="D14" s="361"/>
      <c r="E14" s="361"/>
      <c r="F14" s="361">
        <f t="shared" si="0"/>
        <v>0</v>
      </c>
      <c r="G14" s="361">
        <f>F14*D17</f>
        <v>0</v>
      </c>
    </row>
    <row r="15" spans="2:7" x14ac:dyDescent="0.25">
      <c r="B15" s="67" t="s">
        <v>7</v>
      </c>
      <c r="C15" s="90"/>
      <c r="D15" s="361"/>
      <c r="E15" s="361"/>
      <c r="F15" s="361">
        <f t="shared" si="0"/>
        <v>0</v>
      </c>
      <c r="G15" s="361">
        <f>F15*D17</f>
        <v>0</v>
      </c>
    </row>
    <row r="16" spans="2:7" ht="15.75" thickBot="1" x14ac:dyDescent="0.3">
      <c r="B16" s="68" t="s">
        <v>7</v>
      </c>
      <c r="C16" s="91"/>
      <c r="D16" s="363"/>
      <c r="E16" s="363"/>
      <c r="F16" s="363">
        <f t="shared" si="0"/>
        <v>0</v>
      </c>
      <c r="G16" s="363">
        <f>F16*D17</f>
        <v>0</v>
      </c>
    </row>
    <row r="17" spans="2:10" ht="15.75" thickBot="1" x14ac:dyDescent="0.3">
      <c r="B17" s="64" t="s">
        <v>8</v>
      </c>
      <c r="D17" s="65">
        <v>7.4</v>
      </c>
    </row>
    <row r="18" spans="2:10" ht="10.5" customHeight="1" x14ac:dyDescent="0.25"/>
    <row r="19" spans="2:10" ht="11.25" customHeight="1" thickBot="1" x14ac:dyDescent="0.3"/>
    <row r="20" spans="2:10" ht="15.75" thickBot="1" x14ac:dyDescent="0.3">
      <c r="B20" s="29" t="s">
        <v>9</v>
      </c>
      <c r="C20" s="392" t="s">
        <v>10</v>
      </c>
      <c r="D20" s="393"/>
      <c r="E20" s="394"/>
      <c r="F20" s="100" t="s">
        <v>11</v>
      </c>
      <c r="G20" s="101" t="s">
        <v>12</v>
      </c>
    </row>
    <row r="21" spans="2:10" x14ac:dyDescent="0.25">
      <c r="B21" s="96" t="s">
        <v>13</v>
      </c>
      <c r="C21" s="395" t="s">
        <v>14</v>
      </c>
      <c r="D21" s="396"/>
      <c r="E21" s="397"/>
      <c r="F21" s="364"/>
      <c r="G21" s="93" t="s">
        <v>2</v>
      </c>
    </row>
    <row r="22" spans="2:10" x14ac:dyDescent="0.25">
      <c r="B22" s="97" t="s">
        <v>15</v>
      </c>
      <c r="C22" s="387" t="s">
        <v>16</v>
      </c>
      <c r="D22" s="388"/>
      <c r="E22" s="389"/>
      <c r="F22" s="365"/>
      <c r="G22" s="94" t="s">
        <v>2</v>
      </c>
    </row>
    <row r="23" spans="2:10" x14ac:dyDescent="0.25">
      <c r="B23" s="97" t="s">
        <v>137</v>
      </c>
      <c r="C23" s="387" t="s">
        <v>17</v>
      </c>
      <c r="D23" s="388"/>
      <c r="E23" s="389"/>
      <c r="F23" s="365"/>
      <c r="G23" s="94" t="s">
        <v>2</v>
      </c>
    </row>
    <row r="24" spans="2:10" x14ac:dyDescent="0.25">
      <c r="B24" s="97" t="s">
        <v>18</v>
      </c>
      <c r="C24" s="387" t="s">
        <v>19</v>
      </c>
      <c r="D24" s="388"/>
      <c r="E24" s="389"/>
      <c r="F24" s="366"/>
      <c r="G24" s="94" t="s">
        <v>2</v>
      </c>
    </row>
    <row r="25" spans="2:10" x14ac:dyDescent="0.25">
      <c r="B25" s="97" t="s">
        <v>20</v>
      </c>
      <c r="C25" s="387" t="s">
        <v>21</v>
      </c>
      <c r="D25" s="388"/>
      <c r="E25" s="389"/>
      <c r="F25" s="366"/>
      <c r="G25" s="94" t="s">
        <v>2</v>
      </c>
    </row>
    <row r="26" spans="2:10" x14ac:dyDescent="0.25">
      <c r="B26" s="97" t="s">
        <v>22</v>
      </c>
      <c r="C26" s="387" t="s">
        <v>23</v>
      </c>
      <c r="D26" s="388"/>
      <c r="E26" s="389"/>
      <c r="F26" s="366"/>
      <c r="G26" s="94" t="s">
        <v>2</v>
      </c>
    </row>
    <row r="27" spans="2:10" x14ac:dyDescent="0.25">
      <c r="B27" s="97" t="s">
        <v>24</v>
      </c>
      <c r="C27" s="387" t="s">
        <v>23</v>
      </c>
      <c r="D27" s="388"/>
      <c r="E27" s="389"/>
      <c r="F27" s="366"/>
      <c r="G27" s="94" t="s">
        <v>2</v>
      </c>
    </row>
    <row r="28" spans="2:10" x14ac:dyDescent="0.25">
      <c r="B28" s="97" t="s">
        <v>25</v>
      </c>
      <c r="C28" s="387" t="s">
        <v>23</v>
      </c>
      <c r="D28" s="388"/>
      <c r="E28" s="389"/>
      <c r="F28" s="366"/>
      <c r="G28" s="94" t="s">
        <v>2</v>
      </c>
    </row>
    <row r="29" spans="2:10" ht="28.5" customHeight="1" x14ac:dyDescent="0.25">
      <c r="B29" s="97" t="s">
        <v>26</v>
      </c>
      <c r="C29" s="387" t="s">
        <v>84</v>
      </c>
      <c r="D29" s="388"/>
      <c r="E29" s="389"/>
      <c r="F29" s="366"/>
      <c r="G29" s="94" t="s">
        <v>2</v>
      </c>
    </row>
    <row r="30" spans="2:10" ht="15.75" thickBot="1" x14ac:dyDescent="0.3">
      <c r="B30" s="84"/>
      <c r="C30" s="98"/>
      <c r="D30" s="85"/>
      <c r="E30" s="99"/>
      <c r="F30" s="367"/>
      <c r="G30" s="95" t="s">
        <v>2</v>
      </c>
    </row>
    <row r="31" spans="2:10" ht="21.75" thickBot="1" x14ac:dyDescent="0.4">
      <c r="B31" s="86"/>
    </row>
    <row r="32" spans="2:10" ht="60.75" thickBot="1" x14ac:dyDescent="0.3">
      <c r="B32" s="30" t="s">
        <v>27</v>
      </c>
      <c r="C32" s="31" t="s">
        <v>75</v>
      </c>
      <c r="D32" s="32" t="s">
        <v>28</v>
      </c>
      <c r="E32" s="33" t="s">
        <v>29</v>
      </c>
      <c r="F32" s="34" t="s">
        <v>30</v>
      </c>
      <c r="I32" s="30" t="s">
        <v>35</v>
      </c>
      <c r="J32" s="35" t="s">
        <v>87</v>
      </c>
    </row>
    <row r="33" spans="2:10" x14ac:dyDescent="0.25">
      <c r="B33" s="2" t="s">
        <v>31</v>
      </c>
      <c r="C33" s="69"/>
      <c r="D33" s="70"/>
      <c r="E33" s="71"/>
      <c r="F33" s="368">
        <f>SUM(C33:E33)</f>
        <v>0</v>
      </c>
      <c r="I33" s="2" t="s">
        <v>86</v>
      </c>
      <c r="J33" s="371">
        <v>0</v>
      </c>
    </row>
    <row r="34" spans="2:10" x14ac:dyDescent="0.25">
      <c r="B34" s="2" t="s">
        <v>31</v>
      </c>
      <c r="C34" s="72"/>
      <c r="D34" s="73"/>
      <c r="E34" s="74"/>
      <c r="F34" s="369">
        <f>SUM(C34:E34)</f>
        <v>0</v>
      </c>
      <c r="I34" s="2" t="s">
        <v>86</v>
      </c>
      <c r="J34" s="369">
        <v>0</v>
      </c>
    </row>
    <row r="35" spans="2:10" x14ac:dyDescent="0.25">
      <c r="B35" s="2" t="s">
        <v>31</v>
      </c>
      <c r="C35" s="75"/>
      <c r="D35" s="76"/>
      <c r="E35" s="77"/>
      <c r="F35" s="370">
        <f>SUM(C35:E35)</f>
        <v>0</v>
      </c>
      <c r="I35" s="2" t="s">
        <v>86</v>
      </c>
      <c r="J35" s="370">
        <v>0</v>
      </c>
    </row>
    <row r="36" spans="2:10" ht="15.75" thickBot="1" x14ac:dyDescent="0.3">
      <c r="B36" s="3" t="s">
        <v>31</v>
      </c>
      <c r="C36" s="78"/>
      <c r="D36" s="79"/>
      <c r="E36" s="80"/>
      <c r="F36" s="363">
        <f>SUM(C36:E36)</f>
        <v>0</v>
      </c>
      <c r="I36" s="3"/>
      <c r="J36" s="372"/>
    </row>
    <row r="37" spans="2:10" ht="15.75" x14ac:dyDescent="0.25">
      <c r="B37" s="81" t="s">
        <v>32</v>
      </c>
    </row>
    <row r="39" spans="2:10" ht="18.75" x14ac:dyDescent="0.3">
      <c r="B39" s="82" t="s">
        <v>33</v>
      </c>
    </row>
    <row r="40" spans="2:10" ht="15.75" x14ac:dyDescent="0.25">
      <c r="B40" s="83" t="s">
        <v>34</v>
      </c>
    </row>
    <row r="41" spans="2:10" ht="15.75" x14ac:dyDescent="0.25">
      <c r="B41" s="83" t="s">
        <v>93</v>
      </c>
    </row>
    <row r="42" spans="2:10" ht="15.75" x14ac:dyDescent="0.25">
      <c r="B42" s="83" t="s">
        <v>169</v>
      </c>
    </row>
    <row r="43" spans="2:10" ht="15.75" x14ac:dyDescent="0.25">
      <c r="B43" s="83" t="s">
        <v>134</v>
      </c>
    </row>
  </sheetData>
  <mergeCells count="11">
    <mergeCell ref="C29:E29"/>
    <mergeCell ref="C2:E2"/>
    <mergeCell ref="C25:E25"/>
    <mergeCell ref="C26:E26"/>
    <mergeCell ref="C27:E27"/>
    <mergeCell ref="C28:E28"/>
    <mergeCell ref="C24:E24"/>
    <mergeCell ref="C20:E20"/>
    <mergeCell ref="C21:E21"/>
    <mergeCell ref="C22:E22"/>
    <mergeCell ref="C23:E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32B5-89DC-4D41-A9CF-56168B8E68D5}">
  <sheetPr>
    <pageSetUpPr fitToPage="1"/>
  </sheetPr>
  <dimension ref="B1:N42"/>
  <sheetViews>
    <sheetView tabSelected="1" zoomScale="85" zoomScaleNormal="85" workbookViewId="0">
      <pane ySplit="4" topLeftCell="A5" activePane="bottomLeft" state="frozen"/>
      <selection pane="bottomLeft" activeCell="D16" sqref="D16"/>
    </sheetView>
  </sheetViews>
  <sheetFormatPr defaultColWidth="8.85546875" defaultRowHeight="15" x14ac:dyDescent="0.25"/>
  <cols>
    <col min="1" max="1" width="2.28515625" style="7" customWidth="1"/>
    <col min="2" max="2" width="37.7109375" style="7" customWidth="1"/>
    <col min="3" max="7" width="13.42578125" style="7" customWidth="1"/>
    <col min="8" max="8" width="12.7109375" style="314" bestFit="1" customWidth="1"/>
    <col min="9" max="9" width="15.42578125" style="7" bestFit="1" customWidth="1"/>
    <col min="10" max="16384" width="8.85546875" style="7"/>
  </cols>
  <sheetData>
    <row r="1" spans="2:9" ht="31.5" customHeight="1" x14ac:dyDescent="0.25">
      <c r="B1" s="398" t="s">
        <v>118</v>
      </c>
      <c r="C1" s="398"/>
      <c r="D1" s="398"/>
      <c r="E1" s="319"/>
      <c r="F1" s="319"/>
    </row>
    <row r="2" spans="2:9" ht="21" x14ac:dyDescent="0.25">
      <c r="B2" s="134"/>
      <c r="C2" s="320"/>
      <c r="D2" s="320"/>
      <c r="E2" s="319"/>
      <c r="F2" s="319"/>
    </row>
    <row r="3" spans="2:9" ht="15.75" x14ac:dyDescent="0.25">
      <c r="B3" s="321" t="s">
        <v>0</v>
      </c>
      <c r="C3" s="321" t="s">
        <v>4</v>
      </c>
      <c r="D3" s="320"/>
      <c r="E3" s="320"/>
      <c r="F3" s="320"/>
    </row>
    <row r="4" spans="2:9" ht="21" x14ac:dyDescent="0.35">
      <c r="B4" s="321" t="s">
        <v>1</v>
      </c>
      <c r="C4" s="86" t="s">
        <v>125</v>
      </c>
    </row>
    <row r="6" spans="2:9" ht="15.75" thickBot="1" x14ac:dyDescent="0.3">
      <c r="B6" s="6" t="s">
        <v>70</v>
      </c>
    </row>
    <row r="7" spans="2:9" ht="30.75" thickBot="1" x14ac:dyDescent="0.3">
      <c r="C7" s="18" t="s">
        <v>122</v>
      </c>
      <c r="D7" s="19" t="s">
        <v>123</v>
      </c>
      <c r="E7" s="19" t="s">
        <v>124</v>
      </c>
      <c r="F7" s="19" t="s">
        <v>152</v>
      </c>
      <c r="G7" s="20" t="s">
        <v>179</v>
      </c>
      <c r="H7" s="318"/>
      <c r="I7" s="316"/>
    </row>
    <row r="8" spans="2:9" ht="32.25" customHeight="1" thickBot="1" x14ac:dyDescent="0.3">
      <c r="C8" s="345" t="s">
        <v>2</v>
      </c>
      <c r="D8" s="346" t="s">
        <v>2</v>
      </c>
      <c r="E8" s="346" t="s">
        <v>2</v>
      </c>
      <c r="F8" s="346" t="s">
        <v>2</v>
      </c>
      <c r="G8" s="347" t="s">
        <v>2</v>
      </c>
      <c r="H8" s="343" t="s">
        <v>71</v>
      </c>
      <c r="I8" s="316"/>
    </row>
    <row r="9" spans="2:9" x14ac:dyDescent="0.25">
      <c r="B9" s="348" t="s">
        <v>82</v>
      </c>
      <c r="C9" s="349">
        <f>+'Year 1 20xx'!$H$113+'Year 1 20xx'!$F$113</f>
        <v>0</v>
      </c>
      <c r="D9" s="349">
        <f>+'Year 2 20xx'!$H$113+'Year 2 20xx'!$F$113</f>
        <v>0</v>
      </c>
      <c r="E9" s="349">
        <f>+'Year 3 20xx'!$H$113+'Year 3 20xx'!$F$113</f>
        <v>0</v>
      </c>
      <c r="F9" s="349">
        <f>+'Year 4 20xx'!$H$113+'Year 4 20xx'!$F$113</f>
        <v>0</v>
      </c>
      <c r="G9" s="356">
        <f>SUM(C9:F9)</f>
        <v>0</v>
      </c>
      <c r="H9" s="350" t="e">
        <f>+G9/G14</f>
        <v>#DIV/0!</v>
      </c>
      <c r="I9" s="316"/>
    </row>
    <row r="10" spans="2:9" x14ac:dyDescent="0.25">
      <c r="B10" s="351" t="s">
        <v>72</v>
      </c>
      <c r="C10" s="352">
        <f>'Year 1 20xx'!$N$113</f>
        <v>0</v>
      </c>
      <c r="D10" s="352">
        <f>'Year 2 20xx'!$N$113</f>
        <v>0</v>
      </c>
      <c r="E10" s="352">
        <f>'Year 3 20xx'!$N$113</f>
        <v>0</v>
      </c>
      <c r="F10" s="352">
        <f>'Year 4 20xx'!$N$113</f>
        <v>0</v>
      </c>
      <c r="G10" s="357">
        <f>SUM(C10:F10)</f>
        <v>0</v>
      </c>
      <c r="H10" s="353" t="e">
        <f>+G10/G14</f>
        <v>#DIV/0!</v>
      </c>
      <c r="I10" s="316"/>
    </row>
    <row r="11" spans="2:9" x14ac:dyDescent="0.25">
      <c r="B11" s="351" t="s">
        <v>73</v>
      </c>
      <c r="C11" s="352">
        <f>'Year 1 20xx'!$O$113</f>
        <v>0</v>
      </c>
      <c r="D11" s="352">
        <f>'Year 2 20xx'!$O$113</f>
        <v>0</v>
      </c>
      <c r="E11" s="352">
        <f>'Year 3 20xx'!$O$113</f>
        <v>0</v>
      </c>
      <c r="F11" s="352">
        <f>'Year 4 20xx'!$O$113</f>
        <v>0</v>
      </c>
      <c r="G11" s="357">
        <f>SUM(C11:F11)</f>
        <v>0</v>
      </c>
      <c r="H11" s="353" t="e">
        <f>+G11/G14</f>
        <v>#DIV/0!</v>
      </c>
      <c r="I11" s="316"/>
    </row>
    <row r="12" spans="2:9" ht="15.75" thickBot="1" x14ac:dyDescent="0.3">
      <c r="B12" s="354" t="s">
        <v>74</v>
      </c>
      <c r="C12" s="344">
        <f>(SUM(C9:C11)*10%)</f>
        <v>0</v>
      </c>
      <c r="D12" s="344">
        <f>(SUM(D9:D11)*10%)</f>
        <v>0</v>
      </c>
      <c r="E12" s="344">
        <f>(SUM(E9:E11)*10%)</f>
        <v>0</v>
      </c>
      <c r="F12" s="344">
        <f>(SUM(F9:F11)*10%)</f>
        <v>0</v>
      </c>
      <c r="G12" s="358">
        <f>SUM(C12:F12)</f>
        <v>0</v>
      </c>
      <c r="H12" s="355" t="e">
        <f>+G12/G14</f>
        <v>#DIV/0!</v>
      </c>
      <c r="I12" s="316"/>
    </row>
    <row r="13" spans="2:9" ht="6" customHeight="1" thickBot="1" x14ac:dyDescent="0.3">
      <c r="B13" s="151"/>
      <c r="C13" s="322"/>
      <c r="D13" s="322"/>
      <c r="E13" s="322"/>
      <c r="F13" s="322"/>
      <c r="G13" s="322"/>
      <c r="H13" s="323"/>
      <c r="I13" s="316"/>
    </row>
    <row r="14" spans="2:9" ht="15.75" thickBot="1" x14ac:dyDescent="0.3">
      <c r="B14" s="17" t="s">
        <v>3</v>
      </c>
      <c r="C14" s="324">
        <f t="shared" ref="C14:H14" si="0">SUM(C9:C12)</f>
        <v>0</v>
      </c>
      <c r="D14" s="325">
        <f t="shared" si="0"/>
        <v>0</v>
      </c>
      <c r="E14" s="325">
        <f t="shared" si="0"/>
        <v>0</v>
      </c>
      <c r="F14" s="325">
        <f t="shared" si="0"/>
        <v>0</v>
      </c>
      <c r="G14" s="326">
        <f t="shared" si="0"/>
        <v>0</v>
      </c>
      <c r="H14" s="327" t="e">
        <f t="shared" si="0"/>
        <v>#DIV/0!</v>
      </c>
      <c r="I14" s="316"/>
    </row>
    <row r="15" spans="2:9" x14ac:dyDescent="0.25">
      <c r="B15" s="7" t="s">
        <v>83</v>
      </c>
      <c r="C15" s="316"/>
      <c r="D15" s="316"/>
      <c r="E15" s="316"/>
      <c r="F15" s="316"/>
      <c r="G15" s="316"/>
      <c r="H15" s="317"/>
      <c r="I15" s="316"/>
    </row>
    <row r="16" spans="2:9" x14ac:dyDescent="0.25">
      <c r="C16" s="316"/>
      <c r="D16" s="316"/>
      <c r="E16" s="316"/>
      <c r="F16" s="316"/>
      <c r="G16" s="316"/>
      <c r="H16" s="317"/>
      <c r="I16" s="316"/>
    </row>
    <row r="17" spans="2:14" ht="15.75" thickBot="1" x14ac:dyDescent="0.3">
      <c r="B17" s="6" t="s">
        <v>76</v>
      </c>
    </row>
    <row r="18" spans="2:14" ht="30" x14ac:dyDescent="0.25">
      <c r="B18" s="6"/>
      <c r="C18" s="14" t="s">
        <v>122</v>
      </c>
      <c r="D18" s="14" t="s">
        <v>123</v>
      </c>
      <c r="E18" s="14" t="s">
        <v>124</v>
      </c>
      <c r="F18" s="14" t="s">
        <v>152</v>
      </c>
      <c r="G18" s="14" t="s">
        <v>185</v>
      </c>
    </row>
    <row r="19" spans="2:14" ht="15.75" thickBot="1" x14ac:dyDescent="0.3">
      <c r="B19" s="150"/>
      <c r="C19" s="15" t="s">
        <v>2</v>
      </c>
      <c r="D19" s="15" t="s">
        <v>2</v>
      </c>
      <c r="E19" s="15" t="s">
        <v>2</v>
      </c>
      <c r="F19" s="15" t="s">
        <v>2</v>
      </c>
      <c r="G19" s="16" t="s">
        <v>2</v>
      </c>
    </row>
    <row r="20" spans="2:14" ht="15.75" thickBot="1" x14ac:dyDescent="0.3">
      <c r="B20" s="12" t="s">
        <v>95</v>
      </c>
      <c r="C20" s="328">
        <f>C21+C25</f>
        <v>0</v>
      </c>
      <c r="D20" s="328">
        <f t="shared" ref="D20:E20" si="1">D21+D25</f>
        <v>0</v>
      </c>
      <c r="E20" s="328">
        <f t="shared" si="1"/>
        <v>0</v>
      </c>
      <c r="F20" s="328">
        <f t="shared" ref="F20" si="2">F21+F25</f>
        <v>0</v>
      </c>
      <c r="G20" s="328">
        <f>G21+G25</f>
        <v>0</v>
      </c>
    </row>
    <row r="21" spans="2:14" x14ac:dyDescent="0.25">
      <c r="B21" s="13" t="s">
        <v>94</v>
      </c>
      <c r="C21" s="329">
        <f>SUM(C22:C24)</f>
        <v>0</v>
      </c>
      <c r="D21" s="329">
        <f>SUM(D22:D24)</f>
        <v>0</v>
      </c>
      <c r="E21" s="329">
        <f t="shared" ref="E21:F21" si="3">SUM(E22:E24)</f>
        <v>0</v>
      </c>
      <c r="F21" s="329">
        <f t="shared" si="3"/>
        <v>0</v>
      </c>
      <c r="G21" s="329">
        <f>SUM(G22:G24)</f>
        <v>0</v>
      </c>
    </row>
    <row r="22" spans="2:14" x14ac:dyDescent="0.25">
      <c r="B22" s="337" t="s">
        <v>77</v>
      </c>
      <c r="C22" s="331">
        <f>'Year 1 20xx'!$P7</f>
        <v>0</v>
      </c>
      <c r="D22" s="331">
        <f>'Year 2 20xx'!$P7</f>
        <v>0</v>
      </c>
      <c r="E22" s="331">
        <f>'Year 3 20xx'!$P7</f>
        <v>0</v>
      </c>
      <c r="F22" s="331">
        <f>'Year 4 20xx'!$P7</f>
        <v>0</v>
      </c>
      <c r="G22" s="331">
        <f t="shared" ref="G22:G28" si="4">SUM(C22:F22)</f>
        <v>0</v>
      </c>
    </row>
    <row r="23" spans="2:14" x14ac:dyDescent="0.25">
      <c r="B23" s="338" t="s">
        <v>78</v>
      </c>
      <c r="C23" s="336">
        <f>'Year 1 20xx'!$P20</f>
        <v>0</v>
      </c>
      <c r="D23" s="336">
        <f>'Year 2 20xx'!$P20</f>
        <v>0</v>
      </c>
      <c r="E23" s="336">
        <f>'Year 3 20xx'!$P20</f>
        <v>0</v>
      </c>
      <c r="F23" s="336">
        <f>'Year 4 20xx'!$P20</f>
        <v>0</v>
      </c>
      <c r="G23" s="336">
        <f t="shared" si="4"/>
        <v>0</v>
      </c>
    </row>
    <row r="24" spans="2:14" x14ac:dyDescent="0.25">
      <c r="B24" s="148" t="s">
        <v>79</v>
      </c>
      <c r="C24" s="330">
        <f>'Year 1 20xx'!$P29</f>
        <v>0</v>
      </c>
      <c r="D24" s="330">
        <f>'Year 2 20xx'!$P29</f>
        <v>0</v>
      </c>
      <c r="E24" s="330">
        <f>'Year 3 20xx'!$P29</f>
        <v>0</v>
      </c>
      <c r="F24" s="330">
        <f>'Year 4 20xx'!$P29</f>
        <v>0</v>
      </c>
      <c r="G24" s="330">
        <f t="shared" si="4"/>
        <v>0</v>
      </c>
    </row>
    <row r="25" spans="2:14" x14ac:dyDescent="0.25">
      <c r="B25" s="13" t="s">
        <v>96</v>
      </c>
      <c r="C25" s="332">
        <f>SUM(C26:C28)</f>
        <v>0</v>
      </c>
      <c r="D25" s="332">
        <f t="shared" ref="D25:E25" si="5">SUM(D26:D28)</f>
        <v>0</v>
      </c>
      <c r="E25" s="332">
        <f t="shared" si="5"/>
        <v>0</v>
      </c>
      <c r="F25" s="332">
        <f>SUM(F26:F28)</f>
        <v>0</v>
      </c>
      <c r="G25" s="332">
        <f t="shared" si="4"/>
        <v>0</v>
      </c>
    </row>
    <row r="26" spans="2:14" x14ac:dyDescent="0.25">
      <c r="B26" s="337" t="s">
        <v>55</v>
      </c>
      <c r="C26" s="331">
        <f>'Year 1 20xx'!$P36</f>
        <v>0</v>
      </c>
      <c r="D26" s="331">
        <f>'Year 2 20xx'!$P36</f>
        <v>0</v>
      </c>
      <c r="E26" s="331">
        <f>'Year 3 20xx'!$P36</f>
        <v>0</v>
      </c>
      <c r="F26" s="331">
        <f>'Year 4 20xx'!$P36</f>
        <v>0</v>
      </c>
      <c r="G26" s="331">
        <f t="shared" si="4"/>
        <v>0</v>
      </c>
    </row>
    <row r="27" spans="2:14" ht="15.75" thickBot="1" x14ac:dyDescent="0.3">
      <c r="B27" s="338" t="s">
        <v>59</v>
      </c>
      <c r="C27" s="336">
        <f>'Year 1 20xx'!$P49</f>
        <v>0</v>
      </c>
      <c r="D27" s="336">
        <f>'Year 2 20xx'!$P49</f>
        <v>0</v>
      </c>
      <c r="E27" s="336">
        <f>'Year 3 20xx'!$P49</f>
        <v>0</v>
      </c>
      <c r="F27" s="336">
        <f>'Year 4 20xx'!$P49</f>
        <v>0</v>
      </c>
      <c r="G27" s="336">
        <f t="shared" si="4"/>
        <v>0</v>
      </c>
    </row>
    <row r="28" spans="2:14" ht="15.75" thickBot="1" x14ac:dyDescent="0.3">
      <c r="B28" s="148" t="s">
        <v>62</v>
      </c>
      <c r="C28" s="330">
        <f>'Year 1 20xx'!$P58</f>
        <v>0</v>
      </c>
      <c r="D28" s="330">
        <f>'Year 2 20xx'!$P58</f>
        <v>0</v>
      </c>
      <c r="E28" s="330">
        <f>'Year 3 20xx'!$P58</f>
        <v>0</v>
      </c>
      <c r="F28" s="330">
        <f>'Year 4 20xx'!$P58</f>
        <v>0</v>
      </c>
      <c r="G28" s="330">
        <f t="shared" si="4"/>
        <v>0</v>
      </c>
      <c r="H28" s="7"/>
      <c r="I28" s="399" t="s">
        <v>135</v>
      </c>
      <c r="J28" s="400"/>
      <c r="K28" s="400"/>
      <c r="L28" s="400"/>
      <c r="M28" s="400"/>
      <c r="N28" s="401"/>
    </row>
    <row r="29" spans="2:14" ht="30.75" thickBot="1" x14ac:dyDescent="0.3">
      <c r="B29" s="12" t="s">
        <v>168</v>
      </c>
      <c r="C29" s="333">
        <f>C30</f>
        <v>0</v>
      </c>
      <c r="D29" s="333">
        <f t="shared" ref="D29:F29" si="6">D30</f>
        <v>0</v>
      </c>
      <c r="E29" s="333">
        <f t="shared" si="6"/>
        <v>0</v>
      </c>
      <c r="F29" s="333">
        <f t="shared" si="6"/>
        <v>0</v>
      </c>
      <c r="G29" s="333">
        <f>C29+D29+E29</f>
        <v>0</v>
      </c>
      <c r="I29" s="402"/>
      <c r="J29" s="403"/>
      <c r="K29" s="403"/>
      <c r="L29" s="403"/>
      <c r="M29" s="403"/>
      <c r="N29" s="404"/>
    </row>
    <row r="30" spans="2:14" x14ac:dyDescent="0.25">
      <c r="B30" s="13" t="s">
        <v>97</v>
      </c>
      <c r="C30" s="329">
        <f>SUM(C31:C33)</f>
        <v>0</v>
      </c>
      <c r="D30" s="329">
        <f t="shared" ref="D30:E30" si="7">SUM(D31:D33)</f>
        <v>0</v>
      </c>
      <c r="E30" s="329">
        <f t="shared" si="7"/>
        <v>0</v>
      </c>
      <c r="F30" s="329">
        <f t="shared" ref="F30" si="8">SUM(F31:F33)</f>
        <v>0</v>
      </c>
      <c r="G30" s="329">
        <f>C30+D30+E30+F30</f>
        <v>0</v>
      </c>
    </row>
    <row r="31" spans="2:14" x14ac:dyDescent="0.25">
      <c r="B31" s="337" t="s">
        <v>80</v>
      </c>
      <c r="C31" s="331">
        <f>'Year 1 20xx'!$P69</f>
        <v>0</v>
      </c>
      <c r="D31" s="331">
        <f>'Year 2 20xx'!$P69</f>
        <v>0</v>
      </c>
      <c r="E31" s="331">
        <f>'Year 3 20xx'!$P69</f>
        <v>0</v>
      </c>
      <c r="F31" s="331">
        <f>'Year 4 20xx'!$P69</f>
        <v>0</v>
      </c>
      <c r="G31" s="331">
        <f>SUM(C31:F31)</f>
        <v>0</v>
      </c>
    </row>
    <row r="32" spans="2:14" x14ac:dyDescent="0.25">
      <c r="B32" s="338" t="s">
        <v>81</v>
      </c>
      <c r="C32" s="336">
        <f>'Year 1 20xx'!$P78</f>
        <v>0</v>
      </c>
      <c r="D32" s="336">
        <f>'Year 2 20xx'!$P78</f>
        <v>0</v>
      </c>
      <c r="E32" s="336">
        <f>'Year 3 20xx'!$P78</f>
        <v>0</v>
      </c>
      <c r="F32" s="336">
        <f>'Year 4 20xx'!$P78</f>
        <v>0</v>
      </c>
      <c r="G32" s="336">
        <f>SUM(C32:F32)</f>
        <v>0</v>
      </c>
    </row>
    <row r="33" spans="2:7" ht="15.75" thickBot="1" x14ac:dyDescent="0.3">
      <c r="B33" s="339" t="s">
        <v>98</v>
      </c>
      <c r="C33" s="340">
        <f>'Year 1 20xx'!$P81</f>
        <v>0</v>
      </c>
      <c r="D33" s="340">
        <f>'Year 2 20xx'!$P81</f>
        <v>0</v>
      </c>
      <c r="E33" s="340">
        <f>'Year 3 20xx'!$P81</f>
        <v>0</v>
      </c>
      <c r="F33" s="340">
        <f>'Year 4 20xx'!$P81</f>
        <v>0</v>
      </c>
      <c r="G33" s="340">
        <f>SUM(C33:F33)</f>
        <v>0</v>
      </c>
    </row>
    <row r="34" spans="2:7" ht="30.75" thickBot="1" x14ac:dyDescent="0.3">
      <c r="B34" s="12" t="s">
        <v>167</v>
      </c>
      <c r="C34" s="328">
        <f>C35</f>
        <v>0</v>
      </c>
      <c r="D34" s="328">
        <f t="shared" ref="D34:F34" si="9">D35</f>
        <v>0</v>
      </c>
      <c r="E34" s="328">
        <f t="shared" si="9"/>
        <v>0</v>
      </c>
      <c r="F34" s="328">
        <f t="shared" si="9"/>
        <v>0</v>
      </c>
      <c r="G34" s="328">
        <f>C34+D34+E34+F34</f>
        <v>0</v>
      </c>
    </row>
    <row r="35" spans="2:7" x14ac:dyDescent="0.25">
      <c r="B35" s="13" t="s">
        <v>99</v>
      </c>
      <c r="C35" s="334">
        <f>SUM(C36:C37)</f>
        <v>0</v>
      </c>
      <c r="D35" s="334">
        <f>SUM(D36:D37)</f>
        <v>0</v>
      </c>
      <c r="E35" s="334">
        <f>SUM(E36:E37)</f>
        <v>0</v>
      </c>
      <c r="F35" s="334">
        <f>SUM(F36:F37)</f>
        <v>0</v>
      </c>
      <c r="G35" s="334">
        <f>SUM(G36:G37)</f>
        <v>0</v>
      </c>
    </row>
    <row r="36" spans="2:7" x14ac:dyDescent="0.25">
      <c r="B36" s="337" t="s">
        <v>100</v>
      </c>
      <c r="C36" s="341">
        <f>'Year 1 20xx'!$P90</f>
        <v>0</v>
      </c>
      <c r="D36" s="341">
        <f>'Year 2 20xx'!$P90</f>
        <v>0</v>
      </c>
      <c r="E36" s="341">
        <f>'Year 3 20xx'!$P90</f>
        <v>0</v>
      </c>
      <c r="F36" s="341">
        <f>'Year 4 20xx'!$P90</f>
        <v>0</v>
      </c>
      <c r="G36" s="331">
        <f>SUM(C36:F36)</f>
        <v>0</v>
      </c>
    </row>
    <row r="37" spans="2:7" ht="15.75" thickBot="1" x14ac:dyDescent="0.3">
      <c r="B37" s="339" t="s">
        <v>101</v>
      </c>
      <c r="C37" s="342">
        <f>'Year 1 20xx'!$P95</f>
        <v>0</v>
      </c>
      <c r="D37" s="342">
        <f>'Year 2 20xx'!$P95</f>
        <v>0</v>
      </c>
      <c r="E37" s="342">
        <f>'Year 3 20xx'!$P95</f>
        <v>0</v>
      </c>
      <c r="F37" s="342">
        <f>'Year 4 20xx'!$P95</f>
        <v>0</v>
      </c>
      <c r="G37" s="340">
        <f>SUM(C37:F37)</f>
        <v>0</v>
      </c>
    </row>
    <row r="38" spans="2:7" ht="15.75" thickBot="1" x14ac:dyDescent="0.3">
      <c r="B38" s="12" t="s">
        <v>66</v>
      </c>
      <c r="C38" s="335">
        <f>+'Year 1 20xx'!P111</f>
        <v>0</v>
      </c>
      <c r="D38" s="335">
        <f>+'Year 2 20xx'!N111</f>
        <v>0</v>
      </c>
      <c r="E38" s="335">
        <f>+'Year 3 20xx'!N111</f>
        <v>0</v>
      </c>
      <c r="F38" s="335">
        <f>+'Year 4 20xx'!N111</f>
        <v>0</v>
      </c>
      <c r="G38" s="335">
        <f>+C38+D38+E38+F38</f>
        <v>0</v>
      </c>
    </row>
    <row r="39" spans="2:7" ht="9.75" customHeight="1" x14ac:dyDescent="0.25">
      <c r="B39" s="315"/>
      <c r="C39" s="336"/>
      <c r="D39" s="336"/>
      <c r="E39" s="336"/>
      <c r="F39" s="336"/>
      <c r="G39" s="336"/>
    </row>
    <row r="40" spans="2:7" x14ac:dyDescent="0.25">
      <c r="B40" s="13" t="s">
        <v>74</v>
      </c>
      <c r="C40" s="334">
        <f>+(C20+C29+C34+C38)*10%</f>
        <v>0</v>
      </c>
      <c r="D40" s="334">
        <f>+(D20+D29+D34+D38)*10%</f>
        <v>0</v>
      </c>
      <c r="E40" s="334">
        <f>+(E20+E29+E34+E38)*10%</f>
        <v>0</v>
      </c>
      <c r="F40" s="334">
        <f>+(F20+F29+F34+F38)*10%</f>
        <v>0</v>
      </c>
      <c r="G40" s="334">
        <f>SUM(C40:F40)</f>
        <v>0</v>
      </c>
    </row>
    <row r="41" spans="2:7" ht="12" customHeight="1" thickBot="1" x14ac:dyDescent="0.3">
      <c r="B41" s="97"/>
      <c r="C41" s="336"/>
      <c r="D41" s="336"/>
      <c r="E41" s="336"/>
      <c r="F41" s="336"/>
      <c r="G41" s="336"/>
    </row>
    <row r="42" spans="2:7" ht="15.75" thickBot="1" x14ac:dyDescent="0.3">
      <c r="B42" s="12" t="s">
        <v>179</v>
      </c>
      <c r="C42" s="335">
        <f>+C20+C29+C34+C38+C40</f>
        <v>0</v>
      </c>
      <c r="D42" s="335">
        <f>+D20+D29+D34+D38+D40</f>
        <v>0</v>
      </c>
      <c r="E42" s="335">
        <f>+E20+E29+E34+E38+E40</f>
        <v>0</v>
      </c>
      <c r="F42" s="335">
        <f>+F20+F29+F34+F38+F40</f>
        <v>0</v>
      </c>
      <c r="G42" s="335">
        <f>+E42+D42+C42+F42</f>
        <v>0</v>
      </c>
    </row>
  </sheetData>
  <mergeCells count="2">
    <mergeCell ref="B1:D1"/>
    <mergeCell ref="I28:N29"/>
  </mergeCells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1F22-A55B-4AF9-900D-FF4DEF6843AB}">
  <sheetPr>
    <pageSetUpPr fitToPage="1"/>
  </sheetPr>
  <dimension ref="B1:S231"/>
  <sheetViews>
    <sheetView zoomScale="85" zoomScaleNormal="85" workbookViewId="0">
      <pane ySplit="5" topLeftCell="A6" activePane="bottomLeft" state="frozen"/>
      <selection pane="bottomLeft" activeCell="G29" sqref="G29"/>
    </sheetView>
  </sheetViews>
  <sheetFormatPr defaultColWidth="8.7109375" defaultRowHeight="15" x14ac:dyDescent="0.25"/>
  <cols>
    <col min="1" max="1" width="2.5703125" style="7" customWidth="1"/>
    <col min="2" max="2" width="44" style="7" customWidth="1"/>
    <col min="3" max="3" width="21.85546875" style="55" customWidth="1"/>
    <col min="4" max="6" width="14.28515625" style="55" customWidth="1"/>
    <col min="7" max="7" width="14.7109375" style="55" customWidth="1"/>
    <col min="8" max="8" width="16.140625" style="56" customWidth="1"/>
    <col min="9" max="9" width="18.7109375" style="56" customWidth="1"/>
    <col min="10" max="10" width="15" style="55" customWidth="1"/>
    <col min="11" max="11" width="15.28515625" style="55" customWidth="1"/>
    <col min="12" max="13" width="15.5703125" style="55" customWidth="1"/>
    <col min="14" max="14" width="19.7109375" style="133" customWidth="1"/>
    <col min="15" max="15" width="17.42578125" style="55" customWidth="1"/>
    <col min="16" max="16" width="13.7109375" style="133" customWidth="1"/>
    <col min="17" max="16384" width="8.7109375" style="7"/>
  </cols>
  <sheetData>
    <row r="1" spans="2:16" ht="21" x14ac:dyDescent="0.25">
      <c r="B1" s="134" t="s">
        <v>119</v>
      </c>
    </row>
    <row r="3" spans="2:16" ht="15.75" thickBot="1" x14ac:dyDescent="0.3">
      <c r="J3" s="57"/>
      <c r="K3" s="57"/>
      <c r="L3" s="57"/>
      <c r="M3" s="57"/>
      <c r="N3" s="58"/>
      <c r="O3" s="57"/>
      <c r="P3" s="58"/>
    </row>
    <row r="4" spans="2:16" s="8" customFormat="1" ht="29.65" customHeight="1" thickBot="1" x14ac:dyDescent="0.3">
      <c r="B4" s="409" t="s">
        <v>95</v>
      </c>
      <c r="C4" s="464" t="s">
        <v>183</v>
      </c>
      <c r="D4" s="465"/>
      <c r="E4" s="465"/>
      <c r="F4" s="465"/>
      <c r="G4" s="465"/>
      <c r="H4" s="465"/>
      <c r="I4" s="466"/>
      <c r="J4" s="411" t="s">
        <v>184</v>
      </c>
      <c r="K4" s="411"/>
      <c r="L4" s="411"/>
      <c r="M4" s="411"/>
      <c r="N4" s="411"/>
      <c r="O4" s="407" t="s">
        <v>191</v>
      </c>
      <c r="P4" s="405" t="s">
        <v>180</v>
      </c>
    </row>
    <row r="5" spans="2:16" s="8" customFormat="1" ht="45.75" thickBot="1" x14ac:dyDescent="0.3">
      <c r="B5" s="410"/>
      <c r="C5" s="46" t="s">
        <v>85</v>
      </c>
      <c r="D5" s="47" t="s">
        <v>171</v>
      </c>
      <c r="E5" s="47" t="s">
        <v>138</v>
      </c>
      <c r="F5" s="43" t="s">
        <v>181</v>
      </c>
      <c r="G5" s="47" t="s">
        <v>182</v>
      </c>
      <c r="H5" s="131" t="s">
        <v>176</v>
      </c>
      <c r="I5" s="44" t="s">
        <v>177</v>
      </c>
      <c r="J5" s="48" t="s">
        <v>173</v>
      </c>
      <c r="K5" s="49" t="s">
        <v>37</v>
      </c>
      <c r="L5" s="49" t="s">
        <v>174</v>
      </c>
      <c r="M5" s="50" t="s">
        <v>175</v>
      </c>
      <c r="N5" s="45" t="s">
        <v>178</v>
      </c>
      <c r="O5" s="408"/>
      <c r="P5" s="406"/>
    </row>
    <row r="6" spans="2:16" s="136" customFormat="1" ht="21" customHeight="1" thickBot="1" x14ac:dyDescent="0.3">
      <c r="B6" s="21" t="s">
        <v>94</v>
      </c>
      <c r="C6" s="137"/>
      <c r="D6" s="138"/>
      <c r="E6" s="138">
        <f t="shared" ref="E6:J6" si="0">E7+E20+E29</f>
        <v>0</v>
      </c>
      <c r="F6" s="138">
        <f t="shared" si="0"/>
        <v>0</v>
      </c>
      <c r="G6" s="138">
        <f t="shared" si="0"/>
        <v>0</v>
      </c>
      <c r="H6" s="143">
        <f t="shared" si="0"/>
        <v>0</v>
      </c>
      <c r="I6" s="141">
        <f t="shared" si="0"/>
        <v>0</v>
      </c>
      <c r="J6" s="142">
        <f t="shared" si="0"/>
        <v>0</v>
      </c>
      <c r="K6" s="138">
        <f t="shared" ref="K6:O6" si="1">K7+K20+K29</f>
        <v>0</v>
      </c>
      <c r="L6" s="138">
        <f t="shared" si="1"/>
        <v>0</v>
      </c>
      <c r="M6" s="138">
        <f t="shared" si="1"/>
        <v>0</v>
      </c>
      <c r="N6" s="143">
        <f t="shared" si="1"/>
        <v>0</v>
      </c>
      <c r="O6" s="144">
        <f t="shared" si="1"/>
        <v>0</v>
      </c>
      <c r="P6" s="144">
        <f>P7+P20+P29</f>
        <v>0</v>
      </c>
    </row>
    <row r="7" spans="2:16" s="135" customFormat="1" ht="15.75" thickBot="1" x14ac:dyDescent="0.3">
      <c r="B7" s="163" t="s">
        <v>39</v>
      </c>
      <c r="C7" s="164"/>
      <c r="D7" s="165"/>
      <c r="E7" s="165">
        <f t="shared" ref="E7:J7" si="2">SUM(E8:E19)</f>
        <v>0</v>
      </c>
      <c r="F7" s="166">
        <f t="shared" si="2"/>
        <v>0</v>
      </c>
      <c r="G7" s="165">
        <f t="shared" si="2"/>
        <v>0</v>
      </c>
      <c r="H7" s="231">
        <f t="shared" si="2"/>
        <v>0</v>
      </c>
      <c r="I7" s="167">
        <f t="shared" si="2"/>
        <v>0</v>
      </c>
      <c r="J7" s="168">
        <f t="shared" si="2"/>
        <v>0</v>
      </c>
      <c r="K7" s="165">
        <f t="shared" ref="K7:O7" si="3">SUM(K8:K19)</f>
        <v>0</v>
      </c>
      <c r="L7" s="165">
        <f t="shared" si="3"/>
        <v>0</v>
      </c>
      <c r="M7" s="165">
        <f t="shared" ref="M7" si="4">SUM(M8:M19)</f>
        <v>0</v>
      </c>
      <c r="N7" s="167">
        <f t="shared" si="3"/>
        <v>0</v>
      </c>
      <c r="O7" s="169">
        <f t="shared" si="3"/>
        <v>0</v>
      </c>
      <c r="P7" s="169">
        <f>SUM(P8:P19)</f>
        <v>0</v>
      </c>
    </row>
    <row r="8" spans="2:16" x14ac:dyDescent="0.25">
      <c r="B8" s="427" t="s">
        <v>40</v>
      </c>
      <c r="C8" s="170" t="s">
        <v>41</v>
      </c>
      <c r="D8" s="171">
        <f>_xlfn.XLOOKUP(C8,'Fee rates and unit costs'!$B$4:$B$16,'Fee rates and unit costs'!$F$4:$F$16,0,0)</f>
        <v>0</v>
      </c>
      <c r="E8" s="172"/>
      <c r="F8" s="173">
        <f t="shared" ref="F8:F19" si="5">E8*D8</f>
        <v>0</v>
      </c>
      <c r="G8" s="174"/>
      <c r="H8" s="175">
        <f>D8*G8</f>
        <v>0</v>
      </c>
      <c r="I8" s="373">
        <f t="shared" ref="I8:I19" si="6">F8+H8</f>
        <v>0</v>
      </c>
      <c r="J8" s="176"/>
      <c r="K8" s="177"/>
      <c r="L8" s="177"/>
      <c r="M8" s="177"/>
      <c r="N8" s="460">
        <f>SUM(J8:M10)</f>
        <v>0</v>
      </c>
      <c r="O8" s="418"/>
      <c r="P8" s="420">
        <f>+F8+H8+N8+O8</f>
        <v>0</v>
      </c>
    </row>
    <row r="9" spans="2:16" x14ac:dyDescent="0.25">
      <c r="B9" s="429"/>
      <c r="C9" s="178" t="s">
        <v>41</v>
      </c>
      <c r="D9" s="179">
        <f>_xlfn.XLOOKUP(C9,'Fee rates and unit costs'!$B$4:$B$16,'Fee rates and unit costs'!$F$4:$F$16,0,0)</f>
        <v>0</v>
      </c>
      <c r="E9" s="180"/>
      <c r="F9" s="181">
        <f t="shared" si="5"/>
        <v>0</v>
      </c>
      <c r="G9" s="182"/>
      <c r="H9" s="183">
        <f t="shared" ref="H9:H28" si="7">D9*G9</f>
        <v>0</v>
      </c>
      <c r="I9" s="374">
        <f t="shared" si="6"/>
        <v>0</v>
      </c>
      <c r="J9" s="184"/>
      <c r="K9" s="185"/>
      <c r="L9" s="185"/>
      <c r="M9" s="185"/>
      <c r="N9" s="458"/>
      <c r="O9" s="418"/>
      <c r="P9" s="420"/>
    </row>
    <row r="10" spans="2:16" x14ac:dyDescent="0.25">
      <c r="B10" s="428"/>
      <c r="C10" s="186" t="s">
        <v>41</v>
      </c>
      <c r="D10" s="187">
        <f>_xlfn.XLOOKUP(C10,'Fee rates and unit costs'!$B$4:$B$16,'Fee rates and unit costs'!$F$4:$F$16,0,0)</f>
        <v>0</v>
      </c>
      <c r="E10" s="188"/>
      <c r="F10" s="189">
        <f t="shared" si="5"/>
        <v>0</v>
      </c>
      <c r="G10" s="190"/>
      <c r="H10" s="191">
        <f t="shared" si="7"/>
        <v>0</v>
      </c>
      <c r="I10" s="375">
        <f t="shared" si="6"/>
        <v>0</v>
      </c>
      <c r="J10" s="192"/>
      <c r="K10" s="193"/>
      <c r="L10" s="193"/>
      <c r="M10" s="193"/>
      <c r="N10" s="458"/>
      <c r="O10" s="449"/>
      <c r="P10" s="421"/>
    </row>
    <row r="11" spans="2:16" x14ac:dyDescent="0.25">
      <c r="B11" s="456" t="s">
        <v>42</v>
      </c>
      <c r="C11" s="194" t="s">
        <v>41</v>
      </c>
      <c r="D11" s="195">
        <f>_xlfn.XLOOKUP(C11,'Fee rates and unit costs'!$B$4:$B$16,'Fee rates and unit costs'!$F$4:$F$16,0,0)</f>
        <v>0</v>
      </c>
      <c r="E11" s="196"/>
      <c r="F11" s="197">
        <f t="shared" si="5"/>
        <v>0</v>
      </c>
      <c r="G11" s="198"/>
      <c r="H11" s="199">
        <f t="shared" si="7"/>
        <v>0</v>
      </c>
      <c r="I11" s="376">
        <f t="shared" si="6"/>
        <v>0</v>
      </c>
      <c r="J11" s="200"/>
      <c r="K11" s="201"/>
      <c r="L11" s="201"/>
      <c r="M11" s="201"/>
      <c r="N11" s="458">
        <f>+J11+J12+J13+J14+K11+K12+K13+K14+L11+L12+L13+L14+M11+M12+M13+M14</f>
        <v>0</v>
      </c>
      <c r="O11" s="417"/>
      <c r="P11" s="419">
        <f>+F11+H11+N11+O11</f>
        <v>0</v>
      </c>
    </row>
    <row r="12" spans="2:16" x14ac:dyDescent="0.25">
      <c r="B12" s="429"/>
      <c r="C12" s="178" t="s">
        <v>41</v>
      </c>
      <c r="D12" s="179">
        <f>_xlfn.XLOOKUP(C12,'Fee rates and unit costs'!$B$4:$B$16,'Fee rates and unit costs'!$F$4:$F$16,0,0)</f>
        <v>0</v>
      </c>
      <c r="E12" s="180"/>
      <c r="F12" s="181">
        <f t="shared" si="5"/>
        <v>0</v>
      </c>
      <c r="G12" s="202"/>
      <c r="H12" s="183">
        <f t="shared" si="7"/>
        <v>0</v>
      </c>
      <c r="I12" s="374">
        <f t="shared" si="6"/>
        <v>0</v>
      </c>
      <c r="J12" s="184"/>
      <c r="K12" s="185"/>
      <c r="L12" s="185"/>
      <c r="M12" s="185"/>
      <c r="N12" s="458"/>
      <c r="O12" s="418"/>
      <c r="P12" s="420"/>
    </row>
    <row r="13" spans="2:16" x14ac:dyDescent="0.25">
      <c r="B13" s="429"/>
      <c r="C13" s="178" t="s">
        <v>41</v>
      </c>
      <c r="D13" s="179">
        <f>_xlfn.XLOOKUP(C13,'Fee rates and unit costs'!$B$4:$B$16,'Fee rates and unit costs'!$F$4:$F$16,0,0)</f>
        <v>0</v>
      </c>
      <c r="E13" s="180"/>
      <c r="F13" s="181">
        <f t="shared" si="5"/>
        <v>0</v>
      </c>
      <c r="G13" s="202"/>
      <c r="H13" s="183">
        <f t="shared" si="7"/>
        <v>0</v>
      </c>
      <c r="I13" s="374">
        <f t="shared" si="6"/>
        <v>0</v>
      </c>
      <c r="J13" s="184"/>
      <c r="K13" s="185"/>
      <c r="L13" s="185"/>
      <c r="M13" s="185"/>
      <c r="N13" s="458"/>
      <c r="O13" s="418"/>
      <c r="P13" s="420"/>
    </row>
    <row r="14" spans="2:16" x14ac:dyDescent="0.25">
      <c r="B14" s="428"/>
      <c r="C14" s="186" t="s">
        <v>41</v>
      </c>
      <c r="D14" s="187">
        <f>_xlfn.XLOOKUP(C14,'Fee rates and unit costs'!$B$4:$B$16,'Fee rates and unit costs'!$F$4:$F$16,0,0)</f>
        <v>0</v>
      </c>
      <c r="E14" s="188"/>
      <c r="F14" s="189">
        <f t="shared" si="5"/>
        <v>0</v>
      </c>
      <c r="G14" s="188"/>
      <c r="H14" s="191">
        <f t="shared" si="7"/>
        <v>0</v>
      </c>
      <c r="I14" s="375">
        <f t="shared" si="6"/>
        <v>0</v>
      </c>
      <c r="J14" s="192"/>
      <c r="K14" s="193"/>
      <c r="L14" s="193"/>
      <c r="M14" s="193"/>
      <c r="N14" s="458"/>
      <c r="O14" s="449"/>
      <c r="P14" s="421"/>
    </row>
    <row r="15" spans="2:16" x14ac:dyDescent="0.25">
      <c r="B15" s="456" t="s">
        <v>43</v>
      </c>
      <c r="C15" s="194" t="s">
        <v>41</v>
      </c>
      <c r="D15" s="195">
        <f>_xlfn.XLOOKUP(C15,'Fee rates and unit costs'!$B$4:$B$16,'Fee rates and unit costs'!$F$4:$F$16,0,0)</f>
        <v>0</v>
      </c>
      <c r="E15" s="196"/>
      <c r="F15" s="197">
        <f t="shared" si="5"/>
        <v>0</v>
      </c>
      <c r="G15" s="196"/>
      <c r="H15" s="199">
        <f t="shared" si="7"/>
        <v>0</v>
      </c>
      <c r="I15" s="376">
        <f t="shared" si="6"/>
        <v>0</v>
      </c>
      <c r="J15" s="200"/>
      <c r="K15" s="201"/>
      <c r="L15" s="201"/>
      <c r="M15" s="201"/>
      <c r="N15" s="458">
        <f>+J15+J16+J17+K15+K16+K17+L15+L16+L17+M15+M16+M17</f>
        <v>0</v>
      </c>
      <c r="O15" s="417"/>
      <c r="P15" s="419">
        <f>+F15+H15+N15+O15</f>
        <v>0</v>
      </c>
    </row>
    <row r="16" spans="2:16" x14ac:dyDescent="0.25">
      <c r="B16" s="429"/>
      <c r="C16" s="178" t="s">
        <v>41</v>
      </c>
      <c r="D16" s="179">
        <f>_xlfn.XLOOKUP(C16,'Fee rates and unit costs'!$B$4:$B$16,'Fee rates and unit costs'!$F$4:$F$16,0,0)</f>
        <v>0</v>
      </c>
      <c r="E16" s="180"/>
      <c r="F16" s="181">
        <f t="shared" si="5"/>
        <v>0</v>
      </c>
      <c r="G16" s="180"/>
      <c r="H16" s="183">
        <f t="shared" si="7"/>
        <v>0</v>
      </c>
      <c r="I16" s="374">
        <f t="shared" si="6"/>
        <v>0</v>
      </c>
      <c r="J16" s="184"/>
      <c r="K16" s="185"/>
      <c r="L16" s="185"/>
      <c r="M16" s="185"/>
      <c r="N16" s="458"/>
      <c r="O16" s="418"/>
      <c r="P16" s="420"/>
    </row>
    <row r="17" spans="2:18" x14ac:dyDescent="0.25">
      <c r="B17" s="428"/>
      <c r="C17" s="178" t="s">
        <v>41</v>
      </c>
      <c r="D17" s="179">
        <f>_xlfn.XLOOKUP(C17,'Fee rates and unit costs'!$B$4:$B$16,'Fee rates and unit costs'!$F$4:$F$16,0,0)</f>
        <v>0</v>
      </c>
      <c r="E17" s="180"/>
      <c r="F17" s="181">
        <f t="shared" si="5"/>
        <v>0</v>
      </c>
      <c r="G17" s="180"/>
      <c r="H17" s="183">
        <f t="shared" si="7"/>
        <v>0</v>
      </c>
      <c r="I17" s="374">
        <f t="shared" si="6"/>
        <v>0</v>
      </c>
      <c r="J17" s="184"/>
      <c r="K17" s="185"/>
      <c r="L17" s="185"/>
      <c r="M17" s="185"/>
      <c r="N17" s="461"/>
      <c r="O17" s="418"/>
      <c r="P17" s="420"/>
    </row>
    <row r="18" spans="2:18" x14ac:dyDescent="0.25">
      <c r="B18" s="203" t="s">
        <v>44</v>
      </c>
      <c r="C18" s="204" t="s">
        <v>41</v>
      </c>
      <c r="D18" s="205">
        <f>_xlfn.XLOOKUP(C18,'Fee rates and unit costs'!$B$4:$B$16,'Fee rates and unit costs'!$F$4:$F$16,0,0)</f>
        <v>0</v>
      </c>
      <c r="E18" s="206"/>
      <c r="F18" s="207">
        <f t="shared" si="5"/>
        <v>0</v>
      </c>
      <c r="G18" s="206"/>
      <c r="H18" s="208">
        <f t="shared" si="7"/>
        <v>0</v>
      </c>
      <c r="I18" s="377">
        <f t="shared" si="6"/>
        <v>0</v>
      </c>
      <c r="J18" s="209"/>
      <c r="K18" s="210"/>
      <c r="L18" s="210"/>
      <c r="M18" s="210"/>
      <c r="N18" s="211">
        <f>+M18+L18+K18+J18</f>
        <v>0</v>
      </c>
      <c r="O18" s="212"/>
      <c r="P18" s="213">
        <f>+F18+H18+N18+O18</f>
        <v>0</v>
      </c>
    </row>
    <row r="19" spans="2:18" ht="15.75" thickBot="1" x14ac:dyDescent="0.3">
      <c r="B19" s="214" t="s">
        <v>165</v>
      </c>
      <c r="C19" s="215" t="s">
        <v>41</v>
      </c>
      <c r="D19" s="216">
        <f>_xlfn.XLOOKUP(C19,'Fee rates and unit costs'!$B$4:$B$16,'Fee rates and unit costs'!$F$4:$F$16,0,0)</f>
        <v>0</v>
      </c>
      <c r="E19" s="217"/>
      <c r="F19" s="218">
        <f t="shared" si="5"/>
        <v>0</v>
      </c>
      <c r="G19" s="219"/>
      <c r="H19" s="220">
        <f t="shared" si="7"/>
        <v>0</v>
      </c>
      <c r="I19" s="378">
        <f t="shared" si="6"/>
        <v>0</v>
      </c>
      <c r="J19" s="221"/>
      <c r="K19" s="222"/>
      <c r="L19" s="222"/>
      <c r="M19" s="222"/>
      <c r="N19" s="223">
        <f>+M19+L19+K19+J19</f>
        <v>0</v>
      </c>
      <c r="O19" s="224"/>
      <c r="P19" s="225">
        <f>+F19+H19+N19+O19</f>
        <v>0</v>
      </c>
    </row>
    <row r="20" spans="2:18" s="135" customFormat="1" ht="15.75" thickBot="1" x14ac:dyDescent="0.3">
      <c r="B20" s="163" t="s">
        <v>45</v>
      </c>
      <c r="C20" s="226"/>
      <c r="D20" s="227"/>
      <c r="E20" s="228">
        <f>SUM(E21:E28)</f>
        <v>0</v>
      </c>
      <c r="F20" s="229">
        <f>SUM(F8:F19)</f>
        <v>0</v>
      </c>
      <c r="G20" s="230">
        <f>SUM(G21:G28)</f>
        <v>0</v>
      </c>
      <c r="H20" s="231">
        <f>SUM(H21:H28)</f>
        <v>0</v>
      </c>
      <c r="I20" s="167">
        <f>SUM(I21:I28)</f>
        <v>0</v>
      </c>
      <c r="J20" s="232">
        <f t="shared" ref="J20:O20" si="8">SUM(J21:J28)</f>
        <v>0</v>
      </c>
      <c r="K20" s="230">
        <f t="shared" si="8"/>
        <v>0</v>
      </c>
      <c r="L20" s="230">
        <f t="shared" si="8"/>
        <v>0</v>
      </c>
      <c r="M20" s="230">
        <f t="shared" ref="M20" si="9">SUM(M21:M28)</f>
        <v>0</v>
      </c>
      <c r="N20" s="167">
        <f t="shared" si="8"/>
        <v>0</v>
      </c>
      <c r="O20" s="233">
        <f t="shared" si="8"/>
        <v>0</v>
      </c>
      <c r="P20" s="233">
        <f>SUM(P21:P28)</f>
        <v>0</v>
      </c>
    </row>
    <row r="21" spans="2:18" x14ac:dyDescent="0.25">
      <c r="B21" s="427" t="s">
        <v>46</v>
      </c>
      <c r="C21" s="170" t="s">
        <v>41</v>
      </c>
      <c r="D21" s="171">
        <f>_xlfn.XLOOKUP(C21,'Fee rates and unit costs'!$B$4:$B$16,'Fee rates and unit costs'!$F$4:$F$16,0,0)</f>
        <v>0</v>
      </c>
      <c r="E21" s="172"/>
      <c r="F21" s="173">
        <f t="shared" ref="F21:F28" si="10">E21*D21</f>
        <v>0</v>
      </c>
      <c r="G21" s="172"/>
      <c r="H21" s="175">
        <f t="shared" si="7"/>
        <v>0</v>
      </c>
      <c r="I21" s="373">
        <f t="shared" ref="I21:I28" si="11">F21+H21</f>
        <v>0</v>
      </c>
      <c r="J21" s="176"/>
      <c r="K21" s="177"/>
      <c r="L21" s="177"/>
      <c r="M21" s="177"/>
      <c r="N21" s="425">
        <f>SUM(J21:M22)</f>
        <v>0</v>
      </c>
      <c r="O21" s="457"/>
      <c r="P21" s="420">
        <f>++F21+O21+N21+H21</f>
        <v>0</v>
      </c>
    </row>
    <row r="22" spans="2:18" x14ac:dyDescent="0.25">
      <c r="B22" s="428"/>
      <c r="C22" s="186" t="s">
        <v>41</v>
      </c>
      <c r="D22" s="187">
        <f>_xlfn.XLOOKUP(C22,'Fee rates and unit costs'!$B$4:$B$16,'Fee rates and unit costs'!$F$4:$F$16,0,0)</f>
        <v>0</v>
      </c>
      <c r="E22" s="188"/>
      <c r="F22" s="189">
        <f t="shared" si="10"/>
        <v>0</v>
      </c>
      <c r="G22" s="188"/>
      <c r="H22" s="191">
        <f t="shared" si="7"/>
        <v>0</v>
      </c>
      <c r="I22" s="375">
        <f t="shared" si="11"/>
        <v>0</v>
      </c>
      <c r="J22" s="192"/>
      <c r="K22" s="193"/>
      <c r="L22" s="193"/>
      <c r="M22" s="193"/>
      <c r="N22" s="426"/>
      <c r="O22" s="449"/>
      <c r="P22" s="421"/>
    </row>
    <row r="23" spans="2:18" x14ac:dyDescent="0.25">
      <c r="B23" s="456" t="s">
        <v>47</v>
      </c>
      <c r="C23" s="178" t="s">
        <v>41</v>
      </c>
      <c r="D23" s="179">
        <f>_xlfn.XLOOKUP(C23,'Fee rates and unit costs'!$B$4:$B$16,'Fee rates and unit costs'!$F$4:$F$16,0,0)</f>
        <v>0</v>
      </c>
      <c r="E23" s="180"/>
      <c r="F23" s="181">
        <f t="shared" si="10"/>
        <v>0</v>
      </c>
      <c r="G23" s="180"/>
      <c r="H23" s="183">
        <f t="shared" si="7"/>
        <v>0</v>
      </c>
      <c r="I23" s="374">
        <f t="shared" si="11"/>
        <v>0</v>
      </c>
      <c r="J23" s="184"/>
      <c r="K23" s="185"/>
      <c r="L23" s="185"/>
      <c r="M23" s="185"/>
      <c r="N23" s="426">
        <f>SUM(J23:M25)</f>
        <v>0</v>
      </c>
      <c r="O23" s="417"/>
      <c r="P23" s="419">
        <f>+F23+H23+N23+O23</f>
        <v>0</v>
      </c>
    </row>
    <row r="24" spans="2:18" x14ac:dyDescent="0.25">
      <c r="B24" s="429"/>
      <c r="C24" s="178" t="s">
        <v>41</v>
      </c>
      <c r="D24" s="179">
        <f>_xlfn.XLOOKUP(C24,'Fee rates and unit costs'!$B$4:$B$16,'Fee rates and unit costs'!$F$4:$F$16,0,0)</f>
        <v>0</v>
      </c>
      <c r="E24" s="180"/>
      <c r="F24" s="181">
        <f t="shared" si="10"/>
        <v>0</v>
      </c>
      <c r="G24" s="180"/>
      <c r="H24" s="183">
        <f t="shared" si="7"/>
        <v>0</v>
      </c>
      <c r="I24" s="374">
        <f t="shared" si="11"/>
        <v>0</v>
      </c>
      <c r="J24" s="184"/>
      <c r="K24" s="185"/>
      <c r="L24" s="185"/>
      <c r="M24" s="185"/>
      <c r="N24" s="426"/>
      <c r="O24" s="418"/>
      <c r="P24" s="420"/>
    </row>
    <row r="25" spans="2:18" x14ac:dyDescent="0.25">
      <c r="B25" s="428"/>
      <c r="C25" s="178" t="s">
        <v>41</v>
      </c>
      <c r="D25" s="179">
        <f>_xlfn.XLOOKUP(C25,'Fee rates and unit costs'!$B$4:$B$16,'Fee rates and unit costs'!$F$4:$F$16,0,0)</f>
        <v>0</v>
      </c>
      <c r="E25" s="180"/>
      <c r="F25" s="181">
        <f t="shared" si="10"/>
        <v>0</v>
      </c>
      <c r="G25" s="180"/>
      <c r="H25" s="183">
        <f t="shared" si="7"/>
        <v>0</v>
      </c>
      <c r="I25" s="374">
        <f t="shared" si="11"/>
        <v>0</v>
      </c>
      <c r="J25" s="192"/>
      <c r="K25" s="193"/>
      <c r="L25" s="193"/>
      <c r="M25" s="193"/>
      <c r="N25" s="426"/>
      <c r="O25" s="418"/>
      <c r="P25" s="421"/>
    </row>
    <row r="26" spans="2:18" x14ac:dyDescent="0.25">
      <c r="B26" s="234" t="s">
        <v>48</v>
      </c>
      <c r="C26" s="204" t="s">
        <v>41</v>
      </c>
      <c r="D26" s="205">
        <f>_xlfn.XLOOKUP(C26,'Fee rates and unit costs'!$B$4:$B$16,'Fee rates and unit costs'!$F$4:$F$16,0,0)</f>
        <v>0</v>
      </c>
      <c r="E26" s="206"/>
      <c r="F26" s="207">
        <f t="shared" si="10"/>
        <v>0</v>
      </c>
      <c r="G26" s="206"/>
      <c r="H26" s="208">
        <f t="shared" si="7"/>
        <v>0</v>
      </c>
      <c r="I26" s="377">
        <f t="shared" si="11"/>
        <v>0</v>
      </c>
      <c r="J26" s="209"/>
      <c r="K26" s="210"/>
      <c r="L26" s="210"/>
      <c r="M26" s="235"/>
      <c r="N26" s="236">
        <f>SUM(J26:M26)</f>
        <v>0</v>
      </c>
      <c r="O26" s="212"/>
      <c r="P26" s="213">
        <f>+F26+H26+N26+O26</f>
        <v>0</v>
      </c>
    </row>
    <row r="27" spans="2:18" x14ac:dyDescent="0.25">
      <c r="B27" s="234" t="s">
        <v>49</v>
      </c>
      <c r="C27" s="204" t="s">
        <v>41</v>
      </c>
      <c r="D27" s="205">
        <f>_xlfn.XLOOKUP(C27,'Fee rates and unit costs'!$B$4:$B$16,'Fee rates and unit costs'!$F$4:$F$16,0,0)</f>
        <v>0</v>
      </c>
      <c r="E27" s="206"/>
      <c r="F27" s="207">
        <f t="shared" si="10"/>
        <v>0</v>
      </c>
      <c r="G27" s="206"/>
      <c r="H27" s="208">
        <f t="shared" si="7"/>
        <v>0</v>
      </c>
      <c r="I27" s="377">
        <f t="shared" si="11"/>
        <v>0</v>
      </c>
      <c r="J27" s="209"/>
      <c r="K27" s="210"/>
      <c r="L27" s="210"/>
      <c r="M27" s="235"/>
      <c r="N27" s="236">
        <f>SUM(J27:M27)</f>
        <v>0</v>
      </c>
      <c r="O27" s="212"/>
      <c r="P27" s="213">
        <f>+E27+H27+N27+O27</f>
        <v>0</v>
      </c>
    </row>
    <row r="28" spans="2:18" ht="15.75" thickBot="1" x14ac:dyDescent="0.3">
      <c r="B28" s="237" t="s">
        <v>166</v>
      </c>
      <c r="C28" s="186" t="s">
        <v>41</v>
      </c>
      <c r="D28" s="179">
        <f>_xlfn.XLOOKUP(C28,'Fee rates and unit costs'!$B$4:$B$16,'Fee rates and unit costs'!$F$4:$F$16,0,0)</f>
        <v>0</v>
      </c>
      <c r="E28" s="180"/>
      <c r="F28" s="181">
        <f t="shared" si="10"/>
        <v>0</v>
      </c>
      <c r="G28" s="180"/>
      <c r="H28" s="183">
        <f t="shared" si="7"/>
        <v>0</v>
      </c>
      <c r="I28" s="374">
        <f t="shared" si="11"/>
        <v>0</v>
      </c>
      <c r="J28" s="184"/>
      <c r="K28" s="184"/>
      <c r="L28" s="184"/>
      <c r="M28" s="238"/>
      <c r="N28" s="239">
        <f>SUM(J28:M28)</f>
        <v>0</v>
      </c>
      <c r="O28" s="224"/>
      <c r="P28" s="240">
        <f>+E28+H28+N28+O28</f>
        <v>0</v>
      </c>
    </row>
    <row r="29" spans="2:18" s="135" customFormat="1" ht="15.75" thickBot="1" x14ac:dyDescent="0.3">
      <c r="B29" s="241" t="s">
        <v>50</v>
      </c>
      <c r="C29" s="226"/>
      <c r="D29" s="228"/>
      <c r="E29" s="228">
        <f>SUM(E30:E34)</f>
        <v>0</v>
      </c>
      <c r="F29" s="242">
        <f t="shared" ref="F29" si="12">SUM(F30:F34)</f>
        <v>0</v>
      </c>
      <c r="G29" s="228">
        <f t="shared" ref="G29:P29" si="13">SUM(G30:G34)</f>
        <v>0</v>
      </c>
      <c r="H29" s="229">
        <f t="shared" si="13"/>
        <v>0</v>
      </c>
      <c r="I29" s="167">
        <f t="shared" ref="I29" si="14">SUM(I30:I34)</f>
        <v>0</v>
      </c>
      <c r="J29" s="168">
        <f t="shared" si="13"/>
        <v>0</v>
      </c>
      <c r="K29" s="228">
        <f t="shared" si="13"/>
        <v>0</v>
      </c>
      <c r="L29" s="228">
        <f t="shared" si="13"/>
        <v>0</v>
      </c>
      <c r="M29" s="227">
        <f t="shared" si="13"/>
        <v>0</v>
      </c>
      <c r="N29" s="167">
        <f>SUM(N30:N34)</f>
        <v>0</v>
      </c>
      <c r="O29" s="233">
        <f t="shared" si="13"/>
        <v>0</v>
      </c>
      <c r="P29" s="233">
        <f t="shared" si="13"/>
        <v>0</v>
      </c>
      <c r="R29" s="152"/>
    </row>
    <row r="30" spans="2:18" x14ac:dyDescent="0.25">
      <c r="B30" s="427" t="s">
        <v>51</v>
      </c>
      <c r="C30" s="170" t="s">
        <v>41</v>
      </c>
      <c r="D30" s="171">
        <f>_xlfn.XLOOKUP(C30,'Fee rates and unit costs'!$B$4:$B$16,'Fee rates and unit costs'!$F$4:$F$16,0,0)</f>
        <v>0</v>
      </c>
      <c r="E30" s="172"/>
      <c r="F30" s="181">
        <f>E30*D30</f>
        <v>0</v>
      </c>
      <c r="G30" s="172"/>
      <c r="H30" s="183">
        <f t="shared" ref="H30:H34" si="15">D30*G30</f>
        <v>0</v>
      </c>
      <c r="I30" s="374">
        <f>F30+H30</f>
        <v>0</v>
      </c>
      <c r="J30" s="255"/>
      <c r="K30" s="257"/>
      <c r="L30" s="257"/>
      <c r="M30" s="177"/>
      <c r="N30" s="425">
        <f>SUM(J30:M31)</f>
        <v>0</v>
      </c>
      <c r="O30" s="435"/>
      <c r="P30" s="462">
        <f>F30+O30+N30+H30</f>
        <v>0</v>
      </c>
      <c r="R30" s="146"/>
    </row>
    <row r="31" spans="2:18" x14ac:dyDescent="0.25">
      <c r="B31" s="428"/>
      <c r="C31" s="186" t="s">
        <v>41</v>
      </c>
      <c r="D31" s="254">
        <f>_xlfn.XLOOKUP(C31,'Fee rates and unit costs'!$B$4:$B$16,'Fee rates and unit costs'!$F$4:$F$16,0,0)</f>
        <v>0</v>
      </c>
      <c r="E31" s="188"/>
      <c r="F31" s="189">
        <f>E31*D31</f>
        <v>0</v>
      </c>
      <c r="G31" s="188"/>
      <c r="H31" s="191">
        <f t="shared" si="15"/>
        <v>0</v>
      </c>
      <c r="I31" s="375">
        <f>F31+H31</f>
        <v>0</v>
      </c>
      <c r="J31" s="256"/>
      <c r="K31" s="258"/>
      <c r="L31" s="258"/>
      <c r="M31" s="193"/>
      <c r="N31" s="426"/>
      <c r="O31" s="436"/>
      <c r="P31" s="463"/>
    </row>
    <row r="32" spans="2:18" x14ac:dyDescent="0.25">
      <c r="B32" s="234" t="s">
        <v>52</v>
      </c>
      <c r="C32" s="194" t="s">
        <v>41</v>
      </c>
      <c r="D32" s="179">
        <f>_xlfn.XLOOKUP(C32,'Fee rates and unit costs'!$B$4:$B$16,'Fee rates and unit costs'!$F$4:$F$16,0,0)</f>
        <v>0</v>
      </c>
      <c r="E32" s="180"/>
      <c r="F32" s="181">
        <f>E32*D32</f>
        <v>0</v>
      </c>
      <c r="G32" s="180"/>
      <c r="H32" s="183">
        <f t="shared" si="15"/>
        <v>0</v>
      </c>
      <c r="I32" s="374">
        <f>F32+H32</f>
        <v>0</v>
      </c>
      <c r="J32" s="209"/>
      <c r="K32" s="210"/>
      <c r="L32" s="210"/>
      <c r="M32" s="235"/>
      <c r="N32" s="236">
        <f>+M32+L32+K32+J32</f>
        <v>0</v>
      </c>
      <c r="O32" s="243"/>
      <c r="P32" s="213">
        <f>+F32+O32+N32+H32</f>
        <v>0</v>
      </c>
      <c r="R32" s="146"/>
    </row>
    <row r="33" spans="2:18" x14ac:dyDescent="0.25">
      <c r="B33" s="234" t="s">
        <v>53</v>
      </c>
      <c r="C33" s="204" t="s">
        <v>41</v>
      </c>
      <c r="D33" s="205">
        <f>_xlfn.XLOOKUP(C33,'Fee rates and unit costs'!$B$4:$B$16,'Fee rates and unit costs'!$F$4:$F$16,0,0)</f>
        <v>0</v>
      </c>
      <c r="E33" s="206"/>
      <c r="F33" s="207">
        <f>E33*D33</f>
        <v>0</v>
      </c>
      <c r="G33" s="206"/>
      <c r="H33" s="208">
        <f t="shared" si="15"/>
        <v>0</v>
      </c>
      <c r="I33" s="377">
        <f>F33+H33</f>
        <v>0</v>
      </c>
      <c r="J33" s="209"/>
      <c r="K33" s="210"/>
      <c r="L33" s="210"/>
      <c r="M33" s="235"/>
      <c r="N33" s="236">
        <f>+J33+K33+L33+M33</f>
        <v>0</v>
      </c>
      <c r="O33" s="243"/>
      <c r="P33" s="213">
        <f>+F33+O33+N33+H33</f>
        <v>0</v>
      </c>
      <c r="R33" s="146"/>
    </row>
    <row r="34" spans="2:18" ht="15.75" thickBot="1" x14ac:dyDescent="0.3">
      <c r="B34" s="244" t="s">
        <v>54</v>
      </c>
      <c r="C34" s="186" t="s">
        <v>41</v>
      </c>
      <c r="D34" s="179">
        <f>_xlfn.XLOOKUP(C34,'Fee rates and unit costs'!$B$4:$B$16,'Fee rates and unit costs'!$F$4:$F$16,0,0)</f>
        <v>0</v>
      </c>
      <c r="E34" s="180"/>
      <c r="F34" s="181">
        <f>E34*D34</f>
        <v>0</v>
      </c>
      <c r="G34" s="180"/>
      <c r="H34" s="183">
        <f t="shared" si="15"/>
        <v>0</v>
      </c>
      <c r="I34" s="374">
        <f>F34+H34</f>
        <v>0</v>
      </c>
      <c r="J34" s="200"/>
      <c r="K34" s="201"/>
      <c r="L34" s="201"/>
      <c r="M34" s="245"/>
      <c r="N34" s="239">
        <f>+J34+K34+L34+M34</f>
        <v>0</v>
      </c>
      <c r="O34" s="246"/>
      <c r="P34" s="247">
        <f>+F34+O34+N34+H34</f>
        <v>0</v>
      </c>
    </row>
    <row r="35" spans="2:18" ht="15.75" thickBot="1" x14ac:dyDescent="0.3">
      <c r="B35" s="248" t="s">
        <v>96</v>
      </c>
      <c r="C35" s="249"/>
      <c r="D35" s="106"/>
      <c r="E35" s="138">
        <f t="shared" ref="E35:J35" si="16">E36+E49+E58</f>
        <v>0</v>
      </c>
      <c r="F35" s="139">
        <f t="shared" si="16"/>
        <v>0</v>
      </c>
      <c r="G35" s="138">
        <f t="shared" si="16"/>
        <v>0</v>
      </c>
      <c r="H35" s="140">
        <f t="shared" si="16"/>
        <v>0</v>
      </c>
      <c r="I35" s="141">
        <f t="shared" si="16"/>
        <v>0</v>
      </c>
      <c r="J35" s="381">
        <f t="shared" si="16"/>
        <v>0</v>
      </c>
      <c r="K35" s="138">
        <f t="shared" ref="K35:O35" si="17">K36+K49+K58</f>
        <v>0</v>
      </c>
      <c r="L35" s="138">
        <f>L36+L49+L58</f>
        <v>0</v>
      </c>
      <c r="M35" s="138">
        <f t="shared" si="17"/>
        <v>0</v>
      </c>
      <c r="N35" s="141">
        <f>N36+N49+N58</f>
        <v>0</v>
      </c>
      <c r="O35" s="144">
        <f t="shared" si="17"/>
        <v>0</v>
      </c>
      <c r="P35" s="144">
        <f>P36+P49+P58</f>
        <v>0</v>
      </c>
    </row>
    <row r="36" spans="2:18" ht="15.75" thickBot="1" x14ac:dyDescent="0.3">
      <c r="B36" s="163" t="s">
        <v>102</v>
      </c>
      <c r="C36" s="226"/>
      <c r="D36" s="165"/>
      <c r="E36" s="165">
        <f t="shared" ref="E36:F36" si="18">SUM(E37:E48)</f>
        <v>0</v>
      </c>
      <c r="F36" s="166">
        <f t="shared" si="18"/>
        <v>0</v>
      </c>
      <c r="G36" s="165">
        <f>SUM(G37:G48)</f>
        <v>0</v>
      </c>
      <c r="H36" s="231">
        <f t="shared" ref="H36:L36" si="19">SUM(H37:H48)</f>
        <v>0</v>
      </c>
      <c r="I36" s="167">
        <f t="shared" ref="I36" si="20">SUM(I37:I48)</f>
        <v>0</v>
      </c>
      <c r="J36" s="168">
        <f t="shared" si="19"/>
        <v>0</v>
      </c>
      <c r="K36" s="165">
        <f t="shared" si="19"/>
        <v>0</v>
      </c>
      <c r="L36" s="165">
        <f t="shared" si="19"/>
        <v>0</v>
      </c>
      <c r="M36" s="165">
        <f t="shared" ref="M36" si="21">SUM(M37:M48)</f>
        <v>0</v>
      </c>
      <c r="N36" s="167">
        <f t="shared" ref="N36:O36" si="22">SUM(N37:N48)</f>
        <v>0</v>
      </c>
      <c r="O36" s="233">
        <f t="shared" si="22"/>
        <v>0</v>
      </c>
      <c r="P36" s="233">
        <f>SUM(P37:P48)</f>
        <v>0</v>
      </c>
    </row>
    <row r="37" spans="2:18" x14ac:dyDescent="0.25">
      <c r="B37" s="427" t="s">
        <v>103</v>
      </c>
      <c r="C37" s="170" t="s">
        <v>41</v>
      </c>
      <c r="D37" s="171">
        <f>_xlfn.XLOOKUP(C37,'Fee rates and unit costs'!$B$4:$B$16,'Fee rates and unit costs'!$F$4:$F$16,0,0)</f>
        <v>0</v>
      </c>
      <c r="E37" s="172"/>
      <c r="F37" s="173">
        <f t="shared" ref="F37:F48" si="23">E37*D37</f>
        <v>0</v>
      </c>
      <c r="G37" s="172"/>
      <c r="H37" s="175">
        <f t="shared" ref="H37:H48" si="24">D37*G37</f>
        <v>0</v>
      </c>
      <c r="I37" s="373">
        <f t="shared" ref="I37:I48" si="25">F37+H37</f>
        <v>0</v>
      </c>
      <c r="J37" s="176"/>
      <c r="K37" s="177"/>
      <c r="L37" s="177"/>
      <c r="M37" s="177"/>
      <c r="N37" s="460">
        <f>SUM(J37:M39)</f>
        <v>0</v>
      </c>
      <c r="O37" s="418"/>
      <c r="P37" s="420">
        <f>F37+H37+N37+O37</f>
        <v>0</v>
      </c>
    </row>
    <row r="38" spans="2:18" x14ac:dyDescent="0.25">
      <c r="B38" s="429"/>
      <c r="C38" s="178" t="s">
        <v>41</v>
      </c>
      <c r="D38" s="179">
        <f>_xlfn.XLOOKUP(C38,'Fee rates and unit costs'!$B$4:$B$16,'Fee rates and unit costs'!$F$4:$F$16,0,0)</f>
        <v>0</v>
      </c>
      <c r="E38" s="180"/>
      <c r="F38" s="181">
        <f t="shared" si="23"/>
        <v>0</v>
      </c>
      <c r="G38" s="180"/>
      <c r="H38" s="183">
        <f t="shared" si="24"/>
        <v>0</v>
      </c>
      <c r="I38" s="374">
        <f t="shared" si="25"/>
        <v>0</v>
      </c>
      <c r="J38" s="184"/>
      <c r="K38" s="185"/>
      <c r="L38" s="185"/>
      <c r="M38" s="185"/>
      <c r="N38" s="458"/>
      <c r="O38" s="418"/>
      <c r="P38" s="420"/>
    </row>
    <row r="39" spans="2:18" x14ac:dyDescent="0.25">
      <c r="B39" s="428"/>
      <c r="C39" s="186" t="s">
        <v>41</v>
      </c>
      <c r="D39" s="187">
        <f>_xlfn.XLOOKUP(C39,'Fee rates and unit costs'!$B$4:$B$16,'Fee rates and unit costs'!$F$4:$F$16,0,0)</f>
        <v>0</v>
      </c>
      <c r="E39" s="188"/>
      <c r="F39" s="189">
        <f t="shared" si="23"/>
        <v>0</v>
      </c>
      <c r="G39" s="188"/>
      <c r="H39" s="191">
        <f t="shared" si="24"/>
        <v>0</v>
      </c>
      <c r="I39" s="375">
        <f t="shared" si="25"/>
        <v>0</v>
      </c>
      <c r="J39" s="192"/>
      <c r="K39" s="193"/>
      <c r="L39" s="193"/>
      <c r="M39" s="193"/>
      <c r="N39" s="458"/>
      <c r="O39" s="449"/>
      <c r="P39" s="421"/>
    </row>
    <row r="40" spans="2:18" x14ac:dyDescent="0.25">
      <c r="B40" s="456" t="s">
        <v>56</v>
      </c>
      <c r="C40" s="194" t="s">
        <v>41</v>
      </c>
      <c r="D40" s="195">
        <f>_xlfn.XLOOKUP(C40,'Fee rates and unit costs'!$B$4:$B$16,'Fee rates and unit costs'!$F$4:$F$16,0,0)</f>
        <v>0</v>
      </c>
      <c r="E40" s="196"/>
      <c r="F40" s="197">
        <f t="shared" si="23"/>
        <v>0</v>
      </c>
      <c r="G40" s="196"/>
      <c r="H40" s="199">
        <f t="shared" si="24"/>
        <v>0</v>
      </c>
      <c r="I40" s="376">
        <f t="shared" si="25"/>
        <v>0</v>
      </c>
      <c r="J40" s="184"/>
      <c r="K40" s="185"/>
      <c r="L40" s="185"/>
      <c r="M40" s="185"/>
      <c r="N40" s="458">
        <f>SUM(J40:M43)</f>
        <v>0</v>
      </c>
      <c r="O40" s="417"/>
      <c r="P40" s="419">
        <f>F40+H40+N40+O40</f>
        <v>0</v>
      </c>
    </row>
    <row r="41" spans="2:18" x14ac:dyDescent="0.25">
      <c r="B41" s="429"/>
      <c r="C41" s="178" t="s">
        <v>41</v>
      </c>
      <c r="D41" s="179">
        <f>_xlfn.XLOOKUP(C41,'Fee rates and unit costs'!$B$4:$B$16,'Fee rates and unit costs'!$F$4:$F$16,0,0)</f>
        <v>0</v>
      </c>
      <c r="E41" s="180"/>
      <c r="F41" s="181">
        <f t="shared" si="23"/>
        <v>0</v>
      </c>
      <c r="G41" s="180"/>
      <c r="H41" s="183">
        <f t="shared" si="24"/>
        <v>0</v>
      </c>
      <c r="I41" s="374">
        <f t="shared" si="25"/>
        <v>0</v>
      </c>
      <c r="J41" s="184"/>
      <c r="K41" s="185"/>
      <c r="L41" s="185"/>
      <c r="M41" s="185"/>
      <c r="N41" s="458"/>
      <c r="O41" s="418"/>
      <c r="P41" s="420"/>
    </row>
    <row r="42" spans="2:18" x14ac:dyDescent="0.25">
      <c r="B42" s="429"/>
      <c r="C42" s="178" t="s">
        <v>41</v>
      </c>
      <c r="D42" s="179">
        <f>_xlfn.XLOOKUP(C42,'Fee rates and unit costs'!$B$4:$B$16,'Fee rates and unit costs'!$F$4:$F$16,0,0)</f>
        <v>0</v>
      </c>
      <c r="E42" s="180"/>
      <c r="F42" s="181">
        <f t="shared" si="23"/>
        <v>0</v>
      </c>
      <c r="G42" s="180"/>
      <c r="H42" s="183">
        <f t="shared" si="24"/>
        <v>0</v>
      </c>
      <c r="I42" s="374">
        <f t="shared" si="25"/>
        <v>0</v>
      </c>
      <c r="J42" s="184"/>
      <c r="K42" s="185"/>
      <c r="L42" s="185"/>
      <c r="M42" s="185"/>
      <c r="N42" s="458"/>
      <c r="O42" s="418"/>
      <c r="P42" s="420"/>
    </row>
    <row r="43" spans="2:18" x14ac:dyDescent="0.25">
      <c r="B43" s="428"/>
      <c r="C43" s="186" t="s">
        <v>41</v>
      </c>
      <c r="D43" s="187">
        <f>_xlfn.XLOOKUP(C43,'Fee rates and unit costs'!$B$4:$B$16,'Fee rates and unit costs'!$F$4:$F$16,0,0)</f>
        <v>0</v>
      </c>
      <c r="E43" s="188"/>
      <c r="F43" s="189">
        <f t="shared" si="23"/>
        <v>0</v>
      </c>
      <c r="G43" s="188"/>
      <c r="H43" s="191">
        <f t="shared" si="24"/>
        <v>0</v>
      </c>
      <c r="I43" s="375">
        <f t="shared" si="25"/>
        <v>0</v>
      </c>
      <c r="J43" s="192"/>
      <c r="K43" s="193"/>
      <c r="L43" s="193"/>
      <c r="M43" s="193"/>
      <c r="N43" s="458"/>
      <c r="O43" s="449"/>
      <c r="P43" s="421"/>
    </row>
    <row r="44" spans="2:18" x14ac:dyDescent="0.25">
      <c r="B44" s="429" t="s">
        <v>57</v>
      </c>
      <c r="C44" s="178" t="s">
        <v>41</v>
      </c>
      <c r="D44" s="179">
        <f>_xlfn.XLOOKUP(C44,'Fee rates and unit costs'!$B$4:$B$16,'Fee rates and unit costs'!$F$4:$F$16,0,0)</f>
        <v>0</v>
      </c>
      <c r="E44" s="180"/>
      <c r="F44" s="181">
        <f t="shared" si="23"/>
        <v>0</v>
      </c>
      <c r="G44" s="180"/>
      <c r="H44" s="183">
        <f t="shared" si="24"/>
        <v>0</v>
      </c>
      <c r="I44" s="374">
        <f t="shared" si="25"/>
        <v>0</v>
      </c>
      <c r="J44" s="200"/>
      <c r="K44" s="201"/>
      <c r="L44" s="201"/>
      <c r="M44" s="201"/>
      <c r="N44" s="458">
        <f>SUM(J44:M46)</f>
        <v>0</v>
      </c>
      <c r="O44" s="417"/>
      <c r="P44" s="419">
        <f>F44+H44+N44+O44</f>
        <v>0</v>
      </c>
    </row>
    <row r="45" spans="2:18" x14ac:dyDescent="0.25">
      <c r="B45" s="429"/>
      <c r="C45" s="178" t="s">
        <v>41</v>
      </c>
      <c r="D45" s="179">
        <f>_xlfn.XLOOKUP(C45,'Fee rates and unit costs'!$B$4:$B$16,'Fee rates and unit costs'!$F$4:$F$16,0,0)</f>
        <v>0</v>
      </c>
      <c r="E45" s="180"/>
      <c r="F45" s="181">
        <f t="shared" si="23"/>
        <v>0</v>
      </c>
      <c r="G45" s="180"/>
      <c r="H45" s="183">
        <f t="shared" si="24"/>
        <v>0</v>
      </c>
      <c r="I45" s="374">
        <f t="shared" si="25"/>
        <v>0</v>
      </c>
      <c r="J45" s="184"/>
      <c r="K45" s="185"/>
      <c r="L45" s="185"/>
      <c r="M45" s="185"/>
      <c r="N45" s="458"/>
      <c r="O45" s="418"/>
      <c r="P45" s="420"/>
    </row>
    <row r="46" spans="2:18" x14ac:dyDescent="0.25">
      <c r="B46" s="428"/>
      <c r="C46" s="186" t="s">
        <v>41</v>
      </c>
      <c r="D46" s="187">
        <f>_xlfn.XLOOKUP(C46,'Fee rates and unit costs'!$B$4:$B$16,'Fee rates and unit costs'!$F$4:$F$16,0,0)</f>
        <v>0</v>
      </c>
      <c r="E46" s="188"/>
      <c r="F46" s="189">
        <f t="shared" si="23"/>
        <v>0</v>
      </c>
      <c r="G46" s="188"/>
      <c r="H46" s="191">
        <f t="shared" si="24"/>
        <v>0</v>
      </c>
      <c r="I46" s="375">
        <f t="shared" si="25"/>
        <v>0</v>
      </c>
      <c r="J46" s="192"/>
      <c r="K46" s="193"/>
      <c r="L46" s="193"/>
      <c r="M46" s="193"/>
      <c r="N46" s="458"/>
      <c r="O46" s="449"/>
      <c r="P46" s="421"/>
    </row>
    <row r="47" spans="2:18" x14ac:dyDescent="0.25">
      <c r="B47" s="203" t="s">
        <v>58</v>
      </c>
      <c r="C47" s="204" t="s">
        <v>41</v>
      </c>
      <c r="D47" s="205">
        <f>_xlfn.XLOOKUP(C47,'Fee rates and unit costs'!$B$4:$B$16,'Fee rates and unit costs'!$F$4:$F$16,0,0)</f>
        <v>0</v>
      </c>
      <c r="E47" s="206"/>
      <c r="F47" s="207">
        <f t="shared" si="23"/>
        <v>0</v>
      </c>
      <c r="G47" s="206"/>
      <c r="H47" s="208">
        <f t="shared" si="24"/>
        <v>0</v>
      </c>
      <c r="I47" s="377">
        <f t="shared" si="25"/>
        <v>0</v>
      </c>
      <c r="J47" s="209"/>
      <c r="K47" s="210"/>
      <c r="L47" s="210"/>
      <c r="M47" s="235"/>
      <c r="N47" s="211">
        <f>SUM(J47:M47)</f>
        <v>0</v>
      </c>
      <c r="O47" s="212"/>
      <c r="P47" s="213">
        <f>F47+H47+N47+O47</f>
        <v>0</v>
      </c>
    </row>
    <row r="48" spans="2:18" ht="15.75" thickBot="1" x14ac:dyDescent="0.3">
      <c r="B48" s="259" t="s">
        <v>157</v>
      </c>
      <c r="C48" s="186" t="s">
        <v>41</v>
      </c>
      <c r="D48" s="179">
        <f>_xlfn.XLOOKUP(C48,'Fee rates and unit costs'!$B$4:$B$16,'Fee rates and unit costs'!$F$4:$F$16,0,0)</f>
        <v>0</v>
      </c>
      <c r="E48" s="180"/>
      <c r="F48" s="189">
        <f t="shared" si="23"/>
        <v>0</v>
      </c>
      <c r="G48" s="188"/>
      <c r="H48" s="191">
        <f t="shared" si="24"/>
        <v>0</v>
      </c>
      <c r="I48" s="375">
        <f t="shared" si="25"/>
        <v>0</v>
      </c>
      <c r="J48" s="200"/>
      <c r="K48" s="201"/>
      <c r="L48" s="201"/>
      <c r="M48" s="245"/>
      <c r="N48" s="251">
        <f>SUM(J48:M48)</f>
        <v>0</v>
      </c>
      <c r="O48" s="252"/>
      <c r="P48" s="213">
        <f>F48+H48+N48+O48</f>
        <v>0</v>
      </c>
    </row>
    <row r="49" spans="2:18" ht="15.75" thickBot="1" x14ac:dyDescent="0.3">
      <c r="B49" s="241" t="s">
        <v>104</v>
      </c>
      <c r="C49" s="226"/>
      <c r="D49" s="230"/>
      <c r="E49" s="230">
        <f t="shared" ref="E49:F49" si="26">SUM(E50:E57)</f>
        <v>0</v>
      </c>
      <c r="F49" s="231">
        <f t="shared" si="26"/>
        <v>0</v>
      </c>
      <c r="G49" s="230">
        <f t="shared" ref="G49:L49" si="27">SUM(G50:G57)</f>
        <v>0</v>
      </c>
      <c r="H49" s="231">
        <f t="shared" si="27"/>
        <v>0</v>
      </c>
      <c r="I49" s="167">
        <f t="shared" ref="I49" si="28">SUM(I50:I57)</f>
        <v>0</v>
      </c>
      <c r="J49" s="232">
        <f t="shared" si="27"/>
        <v>0</v>
      </c>
      <c r="K49" s="230">
        <f t="shared" si="27"/>
        <v>0</v>
      </c>
      <c r="L49" s="230">
        <f t="shared" si="27"/>
        <v>0</v>
      </c>
      <c r="M49" s="230">
        <f t="shared" ref="M49" si="29">SUM(M50:M57)</f>
        <v>0</v>
      </c>
      <c r="N49" s="167">
        <f t="shared" ref="N49:P49" si="30">SUM(N50:N57)</f>
        <v>0</v>
      </c>
      <c r="O49" s="233">
        <f t="shared" si="30"/>
        <v>0</v>
      </c>
      <c r="P49" s="233">
        <f t="shared" si="30"/>
        <v>0</v>
      </c>
    </row>
    <row r="50" spans="2:18" x14ac:dyDescent="0.25">
      <c r="B50" s="427" t="s">
        <v>60</v>
      </c>
      <c r="C50" s="170" t="s">
        <v>41</v>
      </c>
      <c r="D50" s="171">
        <f>_xlfn.XLOOKUP(C50,'Fee rates and unit costs'!$B$4:$B$16,'Fee rates and unit costs'!$F$4:$F$16,0,0)</f>
        <v>0</v>
      </c>
      <c r="E50" s="172"/>
      <c r="F50" s="173">
        <f t="shared" ref="F50:F57" si="31">E50*D50</f>
        <v>0</v>
      </c>
      <c r="G50" s="172"/>
      <c r="H50" s="183">
        <f>D50*G50</f>
        <v>0</v>
      </c>
      <c r="I50" s="374">
        <f t="shared" ref="I50:I57" si="32">F50+H50</f>
        <v>0</v>
      </c>
      <c r="J50" s="176"/>
      <c r="K50" s="177"/>
      <c r="L50" s="177"/>
      <c r="M50" s="177"/>
      <c r="N50" s="425">
        <f>SUM(J50:M51)</f>
        <v>0</v>
      </c>
      <c r="O50" s="457"/>
      <c r="P50" s="420">
        <f>+F50+O50+N50+H50</f>
        <v>0</v>
      </c>
    </row>
    <row r="51" spans="2:18" x14ac:dyDescent="0.25">
      <c r="B51" s="428"/>
      <c r="C51" s="186" t="s">
        <v>41</v>
      </c>
      <c r="D51" s="187">
        <f>_xlfn.XLOOKUP(C51,'Fee rates and unit costs'!$B$4:$B$16,'Fee rates and unit costs'!$F$4:$F$16,0,0)</f>
        <v>0</v>
      </c>
      <c r="E51" s="188"/>
      <c r="F51" s="189">
        <f t="shared" si="31"/>
        <v>0</v>
      </c>
      <c r="G51" s="188"/>
      <c r="H51" s="191">
        <f t="shared" ref="H51:H57" si="33">D51*G51</f>
        <v>0</v>
      </c>
      <c r="I51" s="375">
        <f t="shared" si="32"/>
        <v>0</v>
      </c>
      <c r="J51" s="192"/>
      <c r="K51" s="193"/>
      <c r="L51" s="193"/>
      <c r="M51" s="193"/>
      <c r="N51" s="426"/>
      <c r="O51" s="449"/>
      <c r="P51" s="421"/>
    </row>
    <row r="52" spans="2:18" x14ac:dyDescent="0.25">
      <c r="B52" s="456" t="s">
        <v>61</v>
      </c>
      <c r="C52" s="194" t="s">
        <v>41</v>
      </c>
      <c r="D52" s="195">
        <f>_xlfn.XLOOKUP(C52,'Fee rates and unit costs'!$B$4:$B$16,'Fee rates and unit costs'!$F$4:$F$16,0,0)</f>
        <v>0</v>
      </c>
      <c r="E52" s="196"/>
      <c r="F52" s="197">
        <f t="shared" si="31"/>
        <v>0</v>
      </c>
      <c r="G52" s="196"/>
      <c r="H52" s="183">
        <f t="shared" si="33"/>
        <v>0</v>
      </c>
      <c r="I52" s="374">
        <f t="shared" si="32"/>
        <v>0</v>
      </c>
      <c r="J52" s="184"/>
      <c r="K52" s="185"/>
      <c r="L52" s="185"/>
      <c r="M52" s="185"/>
      <c r="N52" s="426">
        <f>SUM(J52:M54)</f>
        <v>0</v>
      </c>
      <c r="O52" s="417"/>
      <c r="P52" s="419">
        <f>+F52+H52+N52+O52</f>
        <v>0</v>
      </c>
    </row>
    <row r="53" spans="2:18" x14ac:dyDescent="0.25">
      <c r="B53" s="429"/>
      <c r="C53" s="178" t="s">
        <v>41</v>
      </c>
      <c r="D53" s="179">
        <f>_xlfn.XLOOKUP(C53,'Fee rates and unit costs'!$B$4:$B$16,'Fee rates and unit costs'!$F$4:$F$16,0,0)</f>
        <v>0</v>
      </c>
      <c r="E53" s="180"/>
      <c r="F53" s="181">
        <f t="shared" si="31"/>
        <v>0</v>
      </c>
      <c r="G53" s="180"/>
      <c r="H53" s="183">
        <f t="shared" si="33"/>
        <v>0</v>
      </c>
      <c r="I53" s="374">
        <f t="shared" si="32"/>
        <v>0</v>
      </c>
      <c r="J53" s="184"/>
      <c r="K53" s="185"/>
      <c r="L53" s="185"/>
      <c r="M53" s="185"/>
      <c r="N53" s="426"/>
      <c r="O53" s="418"/>
      <c r="P53" s="420"/>
    </row>
    <row r="54" spans="2:18" x14ac:dyDescent="0.25">
      <c r="B54" s="428"/>
      <c r="C54" s="186" t="s">
        <v>41</v>
      </c>
      <c r="D54" s="187">
        <f>_xlfn.XLOOKUP(C54,'Fee rates and unit costs'!$B$4:$B$16,'Fee rates and unit costs'!$F$4:$F$16,0,0)</f>
        <v>0</v>
      </c>
      <c r="E54" s="188"/>
      <c r="F54" s="189">
        <f t="shared" si="31"/>
        <v>0</v>
      </c>
      <c r="G54" s="188"/>
      <c r="H54" s="191">
        <f t="shared" si="33"/>
        <v>0</v>
      </c>
      <c r="I54" s="375">
        <f t="shared" si="32"/>
        <v>0</v>
      </c>
      <c r="J54" s="192"/>
      <c r="K54" s="193"/>
      <c r="L54" s="193"/>
      <c r="M54" s="193"/>
      <c r="N54" s="426"/>
      <c r="O54" s="418"/>
      <c r="P54" s="421"/>
    </row>
    <row r="55" spans="2:18" x14ac:dyDescent="0.25">
      <c r="B55" s="203" t="s">
        <v>105</v>
      </c>
      <c r="C55" s="186" t="s">
        <v>41</v>
      </c>
      <c r="D55" s="205">
        <f>_xlfn.XLOOKUP(C55,'Fee rates and unit costs'!$B$4:$B$16,'Fee rates and unit costs'!$F$4:$F$16,0,0)</f>
        <v>0</v>
      </c>
      <c r="E55" s="206"/>
      <c r="F55" s="207">
        <f t="shared" si="31"/>
        <v>0</v>
      </c>
      <c r="G55" s="206"/>
      <c r="H55" s="208">
        <f t="shared" si="33"/>
        <v>0</v>
      </c>
      <c r="I55" s="377">
        <f t="shared" si="32"/>
        <v>0</v>
      </c>
      <c r="J55" s="209"/>
      <c r="K55" s="210"/>
      <c r="L55" s="210"/>
      <c r="M55" s="235"/>
      <c r="N55" s="236">
        <f>SUM(J55:M55)</f>
        <v>0</v>
      </c>
      <c r="O55" s="212"/>
      <c r="P55" s="213">
        <f>+F55+H55+N55+O55</f>
        <v>0</v>
      </c>
    </row>
    <row r="56" spans="2:18" x14ac:dyDescent="0.25">
      <c r="B56" s="234" t="s">
        <v>106</v>
      </c>
      <c r="C56" s="186" t="s">
        <v>41</v>
      </c>
      <c r="D56" s="187">
        <f>_xlfn.XLOOKUP(C56,'Fee rates and unit costs'!$B$4:$B$16,'Fee rates and unit costs'!$F$4:$F$16,0,0)</f>
        <v>0</v>
      </c>
      <c r="E56" s="188"/>
      <c r="F56" s="189">
        <f t="shared" si="31"/>
        <v>0</v>
      </c>
      <c r="G56" s="188"/>
      <c r="H56" s="191">
        <f t="shared" si="33"/>
        <v>0</v>
      </c>
      <c r="I56" s="375">
        <f t="shared" si="32"/>
        <v>0</v>
      </c>
      <c r="J56" s="209"/>
      <c r="K56" s="210"/>
      <c r="L56" s="210"/>
      <c r="M56" s="235"/>
      <c r="N56" s="236">
        <f>SUM(J56:M56)</f>
        <v>0</v>
      </c>
      <c r="O56" s="212"/>
      <c r="P56" s="213">
        <f>+F56+H56+N56+O56</f>
        <v>0</v>
      </c>
    </row>
    <row r="57" spans="2:18" ht="15.75" thickBot="1" x14ac:dyDescent="0.3">
      <c r="B57" s="237" t="s">
        <v>158</v>
      </c>
      <c r="C57" s="186" t="s">
        <v>41</v>
      </c>
      <c r="D57" s="179">
        <f>_xlfn.XLOOKUP(C57,'Fee rates and unit costs'!$B$4:$B$16,'Fee rates and unit costs'!$F$4:$F$16,0,0)</f>
        <v>0</v>
      </c>
      <c r="E57" s="180"/>
      <c r="F57" s="181">
        <f t="shared" si="31"/>
        <v>0</v>
      </c>
      <c r="G57" s="180"/>
      <c r="H57" s="183">
        <f t="shared" si="33"/>
        <v>0</v>
      </c>
      <c r="I57" s="374">
        <f t="shared" si="32"/>
        <v>0</v>
      </c>
      <c r="J57" s="184"/>
      <c r="K57" s="184"/>
      <c r="L57" s="184"/>
      <c r="M57" s="238"/>
      <c r="N57" s="236">
        <f>SUM(J57:M57)</f>
        <v>0</v>
      </c>
      <c r="O57" s="224"/>
      <c r="P57" s="213">
        <f>+F57+H57+N57+O57</f>
        <v>0</v>
      </c>
    </row>
    <row r="58" spans="2:18" ht="15.75" thickBot="1" x14ac:dyDescent="0.3">
      <c r="B58" s="241" t="s">
        <v>107</v>
      </c>
      <c r="C58" s="226"/>
      <c r="D58" s="228"/>
      <c r="E58" s="228">
        <f>SUM(E59:E63)</f>
        <v>0</v>
      </c>
      <c r="F58" s="242">
        <f>SUM(F59:F63)</f>
        <v>0</v>
      </c>
      <c r="G58" s="228">
        <f>SUM(G59:G63)</f>
        <v>0</v>
      </c>
      <c r="H58" s="229">
        <f t="shared" ref="H58:M58" si="34">SUM(H59:H63)</f>
        <v>0</v>
      </c>
      <c r="I58" s="167">
        <f t="shared" ref="I58" si="35">SUM(I59:I63)</f>
        <v>0</v>
      </c>
      <c r="J58" s="168">
        <f t="shared" si="34"/>
        <v>0</v>
      </c>
      <c r="K58" s="228">
        <f t="shared" si="34"/>
        <v>0</v>
      </c>
      <c r="L58" s="228">
        <f t="shared" si="34"/>
        <v>0</v>
      </c>
      <c r="M58" s="227">
        <f t="shared" si="34"/>
        <v>0</v>
      </c>
      <c r="N58" s="167">
        <f>SUM(N59:N63)</f>
        <v>0</v>
      </c>
      <c r="O58" s="233">
        <f t="shared" ref="O58" si="36">SUM(O59:O63)</f>
        <v>0</v>
      </c>
      <c r="P58" s="233">
        <f t="shared" ref="P58" si="37">SUM(P59:P63)</f>
        <v>0</v>
      </c>
    </row>
    <row r="59" spans="2:18" x14ac:dyDescent="0.25">
      <c r="B59" s="427" t="s">
        <v>63</v>
      </c>
      <c r="C59" s="170" t="s">
        <v>41</v>
      </c>
      <c r="D59" s="171">
        <f>_xlfn.XLOOKUP(C59,'Fee rates and unit costs'!$B$4:$B$16,'Fee rates and unit costs'!$F$4:$F$16,0,0)</f>
        <v>0</v>
      </c>
      <c r="E59" s="172"/>
      <c r="F59" s="173">
        <f t="shared" ref="F59:F63" si="38">E59*D59</f>
        <v>0</v>
      </c>
      <c r="G59" s="172"/>
      <c r="H59" s="175">
        <f t="shared" ref="H59:H63" si="39">D59*G59</f>
        <v>0</v>
      </c>
      <c r="I59" s="373">
        <f t="shared" ref="I59:I63" si="40">F59+H59</f>
        <v>0</v>
      </c>
      <c r="J59" s="260"/>
      <c r="K59" s="261"/>
      <c r="L59" s="261"/>
      <c r="M59" s="253"/>
      <c r="N59" s="425">
        <f>SUM(J59:M60)</f>
        <v>0</v>
      </c>
      <c r="O59" s="457"/>
      <c r="P59" s="459">
        <f>+F59+O59+N59+H59</f>
        <v>0</v>
      </c>
    </row>
    <row r="60" spans="2:18" x14ac:dyDescent="0.25">
      <c r="B60" s="428"/>
      <c r="C60" s="186" t="s">
        <v>41</v>
      </c>
      <c r="D60" s="187">
        <f>_xlfn.XLOOKUP(C60,'Fee rates and unit costs'!$B$4:$B$16,'Fee rates and unit costs'!$F$4:$F$16,0,0)</f>
        <v>0</v>
      </c>
      <c r="E60" s="188"/>
      <c r="F60" s="189">
        <f t="shared" si="38"/>
        <v>0</v>
      </c>
      <c r="G60" s="188"/>
      <c r="H60" s="191">
        <f t="shared" si="39"/>
        <v>0</v>
      </c>
      <c r="I60" s="375">
        <f t="shared" si="40"/>
        <v>0</v>
      </c>
      <c r="J60" s="256"/>
      <c r="K60" s="258"/>
      <c r="L60" s="258"/>
      <c r="M60" s="250"/>
      <c r="N60" s="426"/>
      <c r="O60" s="449"/>
      <c r="P60" s="421"/>
    </row>
    <row r="61" spans="2:18" x14ac:dyDescent="0.25">
      <c r="B61" s="234" t="s">
        <v>64</v>
      </c>
      <c r="C61" s="186" t="s">
        <v>41</v>
      </c>
      <c r="D61" s="205">
        <f>_xlfn.XLOOKUP(C61,'Fee rates and unit costs'!$B$4:$B$16,'Fee rates and unit costs'!$F$4:$F$16,0,0)</f>
        <v>0</v>
      </c>
      <c r="E61" s="206"/>
      <c r="F61" s="207">
        <f t="shared" si="38"/>
        <v>0</v>
      </c>
      <c r="G61" s="206"/>
      <c r="H61" s="208">
        <f t="shared" si="39"/>
        <v>0</v>
      </c>
      <c r="I61" s="377">
        <f t="shared" si="40"/>
        <v>0</v>
      </c>
      <c r="J61" s="209"/>
      <c r="K61" s="210"/>
      <c r="L61" s="210"/>
      <c r="M61" s="235"/>
      <c r="N61" s="236">
        <f>SUM(J61:M61)</f>
        <v>0</v>
      </c>
      <c r="O61" s="212"/>
      <c r="P61" s="213">
        <f>+F61+O61+N61+H61</f>
        <v>0</v>
      </c>
    </row>
    <row r="62" spans="2:18" x14ac:dyDescent="0.25">
      <c r="B62" s="234" t="s">
        <v>65</v>
      </c>
      <c r="C62" s="186" t="s">
        <v>41</v>
      </c>
      <c r="D62" s="205">
        <f>_xlfn.XLOOKUP(C62,'Fee rates and unit costs'!$B$4:$B$16,'Fee rates and unit costs'!$F$4:$F$16,0,0)</f>
        <v>0</v>
      </c>
      <c r="E62" s="206"/>
      <c r="F62" s="207">
        <f t="shared" si="38"/>
        <v>0</v>
      </c>
      <c r="G62" s="206"/>
      <c r="H62" s="208">
        <f t="shared" si="39"/>
        <v>0</v>
      </c>
      <c r="I62" s="377">
        <f t="shared" si="40"/>
        <v>0</v>
      </c>
      <c r="J62" s="209"/>
      <c r="K62" s="210"/>
      <c r="L62" s="210"/>
      <c r="M62" s="235"/>
      <c r="N62" s="236">
        <f>SUM(J62:M62)</f>
        <v>0</v>
      </c>
      <c r="O62" s="212"/>
      <c r="P62" s="213">
        <f>+F62+O62+N62+H62</f>
        <v>0</v>
      </c>
    </row>
    <row r="63" spans="2:18" ht="15.75" thickBot="1" x14ac:dyDescent="0.3">
      <c r="B63" s="244" t="s">
        <v>108</v>
      </c>
      <c r="C63" s="186" t="s">
        <v>41</v>
      </c>
      <c r="D63" s="205">
        <f>_xlfn.XLOOKUP(C63,'Fee rates and unit costs'!$B$4:$B$16,'Fee rates and unit costs'!$F$4:$F$16,0,0)</f>
        <v>0</v>
      </c>
      <c r="E63" s="206"/>
      <c r="F63" s="207">
        <f t="shared" si="38"/>
        <v>0</v>
      </c>
      <c r="G63" s="206"/>
      <c r="H63" s="208">
        <f t="shared" si="39"/>
        <v>0</v>
      </c>
      <c r="I63" s="377">
        <f t="shared" si="40"/>
        <v>0</v>
      </c>
      <c r="J63" s="200"/>
      <c r="K63" s="201"/>
      <c r="L63" s="201"/>
      <c r="M63" s="245"/>
      <c r="N63" s="236">
        <f>SUM(J63:M63)</f>
        <v>0</v>
      </c>
      <c r="O63" s="252"/>
      <c r="P63" s="213">
        <f>+F63+O63+N63+H63</f>
        <v>0</v>
      </c>
    </row>
    <row r="64" spans="2:18" s="135" customFormat="1" ht="15.75" thickBot="1" x14ac:dyDescent="0.3">
      <c r="B64" s="12" t="s">
        <v>36</v>
      </c>
      <c r="C64" s="54"/>
      <c r="D64" s="123"/>
      <c r="E64" s="123">
        <f>E35+E6</f>
        <v>0</v>
      </c>
      <c r="F64" s="124">
        <f t="shared" ref="F64" si="41">F35+F6</f>
        <v>0</v>
      </c>
      <c r="G64" s="123">
        <f>G35+G6</f>
        <v>0</v>
      </c>
      <c r="H64" s="125">
        <f t="shared" ref="H64:P64" si="42">H35+H6</f>
        <v>0</v>
      </c>
      <c r="I64" s="126">
        <f t="shared" ref="I64" si="43">I35+I6</f>
        <v>0</v>
      </c>
      <c r="J64" s="127">
        <f t="shared" si="42"/>
        <v>0</v>
      </c>
      <c r="K64" s="123">
        <f t="shared" si="42"/>
        <v>0</v>
      </c>
      <c r="L64" s="123">
        <f t="shared" si="42"/>
        <v>0</v>
      </c>
      <c r="M64" s="123">
        <f t="shared" si="42"/>
        <v>0</v>
      </c>
      <c r="N64" s="128">
        <f>N35+N6</f>
        <v>0</v>
      </c>
      <c r="O64" s="129">
        <f t="shared" si="42"/>
        <v>0</v>
      </c>
      <c r="P64" s="130">
        <f t="shared" si="42"/>
        <v>0</v>
      </c>
      <c r="R64" s="152"/>
    </row>
    <row r="65" spans="2:16" ht="15.75" thickBot="1" x14ac:dyDescent="0.3">
      <c r="B65" s="6"/>
      <c r="I65" s="132"/>
      <c r="J65" s="57"/>
      <c r="K65" s="57"/>
      <c r="L65" s="57"/>
      <c r="M65" s="57"/>
      <c r="N65" s="58"/>
      <c r="O65" s="57"/>
      <c r="P65" s="58"/>
    </row>
    <row r="66" spans="2:16" s="8" customFormat="1" ht="33.6" customHeight="1" thickBot="1" x14ac:dyDescent="0.3">
      <c r="B66" s="409" t="s">
        <v>168</v>
      </c>
      <c r="C66" s="464" t="s">
        <v>183</v>
      </c>
      <c r="D66" s="465"/>
      <c r="E66" s="465"/>
      <c r="F66" s="465"/>
      <c r="G66" s="465"/>
      <c r="H66" s="465"/>
      <c r="I66" s="466"/>
      <c r="J66" s="411" t="s">
        <v>184</v>
      </c>
      <c r="K66" s="411"/>
      <c r="L66" s="411"/>
      <c r="M66" s="411"/>
      <c r="N66" s="411"/>
      <c r="O66" s="407" t="s">
        <v>191</v>
      </c>
      <c r="P66" s="405" t="s">
        <v>180</v>
      </c>
    </row>
    <row r="67" spans="2:16" s="8" customFormat="1" ht="45.75" thickBot="1" x14ac:dyDescent="0.3">
      <c r="B67" s="410"/>
      <c r="C67" s="46" t="s">
        <v>85</v>
      </c>
      <c r="D67" s="47" t="s">
        <v>171</v>
      </c>
      <c r="E67" s="47" t="s">
        <v>138</v>
      </c>
      <c r="F67" s="43" t="s">
        <v>181</v>
      </c>
      <c r="G67" s="47" t="s">
        <v>182</v>
      </c>
      <c r="H67" s="131" t="s">
        <v>176</v>
      </c>
      <c r="I67" s="44" t="s">
        <v>177</v>
      </c>
      <c r="J67" s="48" t="s">
        <v>173</v>
      </c>
      <c r="K67" s="49" t="s">
        <v>37</v>
      </c>
      <c r="L67" s="49" t="s">
        <v>174</v>
      </c>
      <c r="M67" s="50" t="s">
        <v>175</v>
      </c>
      <c r="N67" s="45" t="s">
        <v>178</v>
      </c>
      <c r="O67" s="408"/>
      <c r="P67" s="406"/>
    </row>
    <row r="68" spans="2:16" s="8" customFormat="1" ht="15.75" thickBot="1" x14ac:dyDescent="0.3">
      <c r="B68" s="21" t="s">
        <v>97</v>
      </c>
      <c r="C68" s="61"/>
      <c r="D68" s="106"/>
      <c r="E68" s="138">
        <f>E69+E78+E81</f>
        <v>0</v>
      </c>
      <c r="F68" s="138">
        <f>F69+F78+F81</f>
        <v>0</v>
      </c>
      <c r="G68" s="138">
        <f>G69+G78+G81</f>
        <v>0</v>
      </c>
      <c r="H68" s="143">
        <f t="shared" ref="H68:P68" si="44">H69+H78+H81</f>
        <v>0</v>
      </c>
      <c r="I68" s="141">
        <f t="shared" ref="I68" si="45">I69+I78+I81</f>
        <v>0</v>
      </c>
      <c r="J68" s="381">
        <f t="shared" si="44"/>
        <v>0</v>
      </c>
      <c r="K68" s="138">
        <f t="shared" si="44"/>
        <v>0</v>
      </c>
      <c r="L68" s="138">
        <f t="shared" si="44"/>
        <v>0</v>
      </c>
      <c r="M68" s="138">
        <f t="shared" si="44"/>
        <v>0</v>
      </c>
      <c r="N68" s="141">
        <f>N69+N78+N81</f>
        <v>0</v>
      </c>
      <c r="O68" s="382">
        <f t="shared" si="44"/>
        <v>0</v>
      </c>
      <c r="P68" s="144">
        <f t="shared" si="44"/>
        <v>0</v>
      </c>
    </row>
    <row r="69" spans="2:16" s="135" customFormat="1" ht="15.75" thickBot="1" x14ac:dyDescent="0.3">
      <c r="B69" s="39" t="s">
        <v>80</v>
      </c>
      <c r="C69" s="52"/>
      <c r="D69" s="107"/>
      <c r="E69" s="107">
        <f>SUM(E70:E77)</f>
        <v>0</v>
      </c>
      <c r="F69" s="107">
        <f>SUM(F70:F77)</f>
        <v>0</v>
      </c>
      <c r="G69" s="107">
        <f>SUM(G70:G77)</f>
        <v>0</v>
      </c>
      <c r="H69" s="120">
        <f>SUM(H70:H77)</f>
        <v>0</v>
      </c>
      <c r="I69" s="108">
        <f>SUM(I70:I77)</f>
        <v>0</v>
      </c>
      <c r="J69" s="109">
        <f t="shared" ref="J69:P69" si="46">SUM(J70:J77)</f>
        <v>0</v>
      </c>
      <c r="K69" s="107">
        <f t="shared" si="46"/>
        <v>0</v>
      </c>
      <c r="L69" s="107">
        <f t="shared" si="46"/>
        <v>0</v>
      </c>
      <c r="M69" s="107">
        <f t="shared" ref="M69" si="47">SUM(M70:M77)</f>
        <v>0</v>
      </c>
      <c r="N69" s="108">
        <f t="shared" si="46"/>
        <v>0</v>
      </c>
      <c r="O69" s="118">
        <f t="shared" si="46"/>
        <v>0</v>
      </c>
      <c r="P69" s="121">
        <f t="shared" si="46"/>
        <v>0</v>
      </c>
    </row>
    <row r="70" spans="2:16" x14ac:dyDescent="0.25">
      <c r="B70" s="412" t="s">
        <v>159</v>
      </c>
      <c r="C70" s="170" t="s">
        <v>41</v>
      </c>
      <c r="D70" s="171">
        <f>_xlfn.XLOOKUP(C70,'Fee rates and unit costs'!$B$4:$B$16,'Fee rates and unit costs'!$F$4:$F$16,0,0)</f>
        <v>0</v>
      </c>
      <c r="E70" s="172"/>
      <c r="F70" s="173">
        <f t="shared" ref="F70:F77" si="48">E70*D70</f>
        <v>0</v>
      </c>
      <c r="G70" s="172"/>
      <c r="H70" s="175">
        <f t="shared" ref="H70:H77" si="49">D70*G70</f>
        <v>0</v>
      </c>
      <c r="I70" s="373">
        <f t="shared" ref="I70:I77" si="50">F70+H70</f>
        <v>0</v>
      </c>
      <c r="J70" s="262"/>
      <c r="K70" s="110"/>
      <c r="L70" s="110"/>
      <c r="M70" s="110"/>
      <c r="N70" s="455">
        <f>SUM(J70:M71)</f>
        <v>0</v>
      </c>
      <c r="O70" s="446"/>
      <c r="P70" s="447">
        <f>F70+H70+N70+O70</f>
        <v>0</v>
      </c>
    </row>
    <row r="71" spans="2:16" ht="14.65" customHeight="1" x14ac:dyDescent="0.25">
      <c r="B71" s="414"/>
      <c r="C71" s="178" t="s">
        <v>41</v>
      </c>
      <c r="D71" s="179">
        <f>_xlfn.XLOOKUP(C71,'Fee rates and unit costs'!$B$4:$B$16,'Fee rates and unit costs'!$F$4:$F$16,0,0)</f>
        <v>0</v>
      </c>
      <c r="E71" s="180"/>
      <c r="F71" s="181">
        <f t="shared" si="48"/>
        <v>0</v>
      </c>
      <c r="G71" s="180"/>
      <c r="H71" s="183">
        <f t="shared" si="49"/>
        <v>0</v>
      </c>
      <c r="I71" s="374">
        <f t="shared" si="50"/>
        <v>0</v>
      </c>
      <c r="J71" s="263"/>
      <c r="K71" s="112"/>
      <c r="L71" s="112"/>
      <c r="M71" s="112"/>
      <c r="N71" s="451"/>
      <c r="O71" s="446"/>
      <c r="P71" s="448"/>
    </row>
    <row r="72" spans="2:16" x14ac:dyDescent="0.25">
      <c r="B72" s="160" t="s">
        <v>109</v>
      </c>
      <c r="C72" s="204" t="s">
        <v>41</v>
      </c>
      <c r="D72" s="205">
        <f>_xlfn.XLOOKUP(C72,'Fee rates and unit costs'!$B$4:$B$16,'Fee rates and unit costs'!$F$4:$F$16,0,0)</f>
        <v>0</v>
      </c>
      <c r="E72" s="206"/>
      <c r="F72" s="207">
        <f t="shared" si="48"/>
        <v>0</v>
      </c>
      <c r="G72" s="206"/>
      <c r="H72" s="208">
        <f t="shared" si="49"/>
        <v>0</v>
      </c>
      <c r="I72" s="377">
        <f t="shared" si="50"/>
        <v>0</v>
      </c>
      <c r="J72" s="263"/>
      <c r="K72" s="112"/>
      <c r="L72" s="112"/>
      <c r="M72" s="114"/>
      <c r="N72" s="264">
        <f>SUM(J72:M72)</f>
        <v>0</v>
      </c>
      <c r="O72" s="265"/>
      <c r="P72" s="266">
        <f>F72+H72+N72+O72</f>
        <v>0</v>
      </c>
    </row>
    <row r="73" spans="2:16" x14ac:dyDescent="0.25">
      <c r="B73" s="450" t="s">
        <v>110</v>
      </c>
      <c r="C73" s="178" t="s">
        <v>41</v>
      </c>
      <c r="D73" s="179">
        <f>_xlfn.XLOOKUP(C73,'Fee rates and unit costs'!$B$4:$B$16,'Fee rates and unit costs'!$F$4:$F$16,0,0)</f>
        <v>0</v>
      </c>
      <c r="E73" s="180"/>
      <c r="F73" s="181">
        <f t="shared" si="48"/>
        <v>0</v>
      </c>
      <c r="G73" s="180"/>
      <c r="H73" s="183">
        <f t="shared" si="49"/>
        <v>0</v>
      </c>
      <c r="I73" s="374">
        <f t="shared" si="50"/>
        <v>0</v>
      </c>
      <c r="J73" s="267"/>
      <c r="K73" s="113"/>
      <c r="L73" s="113"/>
      <c r="M73" s="113"/>
      <c r="N73" s="451">
        <f>SUM(J73:M74)</f>
        <v>0</v>
      </c>
      <c r="O73" s="452"/>
      <c r="P73" s="454">
        <f>F73+H73+N73+O73</f>
        <v>0</v>
      </c>
    </row>
    <row r="74" spans="2:16" x14ac:dyDescent="0.25">
      <c r="B74" s="414"/>
      <c r="C74" s="178" t="s">
        <v>41</v>
      </c>
      <c r="D74" s="179">
        <f>_xlfn.XLOOKUP(C74,'Fee rates and unit costs'!$B$4:$B$16,'Fee rates and unit costs'!$F$4:$F$16,0,0)</f>
        <v>0</v>
      </c>
      <c r="E74" s="180"/>
      <c r="F74" s="181">
        <f t="shared" si="48"/>
        <v>0</v>
      </c>
      <c r="G74" s="180"/>
      <c r="H74" s="183">
        <f t="shared" si="49"/>
        <v>0</v>
      </c>
      <c r="I74" s="374">
        <f t="shared" si="50"/>
        <v>0</v>
      </c>
      <c r="J74" s="263"/>
      <c r="K74" s="112"/>
      <c r="L74" s="112"/>
      <c r="M74" s="112"/>
      <c r="N74" s="451"/>
      <c r="O74" s="453"/>
      <c r="P74" s="442"/>
    </row>
    <row r="75" spans="2:16" x14ac:dyDescent="0.25">
      <c r="B75" s="159" t="s">
        <v>111</v>
      </c>
      <c r="C75" s="194" t="s">
        <v>41</v>
      </c>
      <c r="D75" s="195">
        <f>_xlfn.XLOOKUP(C75,'Fee rates and unit costs'!$B$4:$B$16,'Fee rates and unit costs'!$F$4:$F$16,0,0)</f>
        <v>0</v>
      </c>
      <c r="E75" s="196"/>
      <c r="F75" s="197">
        <f t="shared" si="48"/>
        <v>0</v>
      </c>
      <c r="G75" s="196"/>
      <c r="H75" s="199">
        <f t="shared" si="49"/>
        <v>0</v>
      </c>
      <c r="I75" s="376">
        <f t="shared" si="50"/>
        <v>0</v>
      </c>
      <c r="J75" s="268"/>
      <c r="K75" s="114"/>
      <c r="L75" s="114"/>
      <c r="M75" s="114"/>
      <c r="N75" s="264">
        <f>SUM(J75:M75)</f>
        <v>0</v>
      </c>
      <c r="O75" s="265"/>
      <c r="P75" s="266">
        <f>F75+H75+N75+O75</f>
        <v>0</v>
      </c>
    </row>
    <row r="76" spans="2:16" x14ac:dyDescent="0.25">
      <c r="B76" s="154" t="s">
        <v>112</v>
      </c>
      <c r="C76" s="194" t="s">
        <v>41</v>
      </c>
      <c r="D76" s="195">
        <f>_xlfn.XLOOKUP(C76,'Fee rates and unit costs'!$B$4:$B$16,'Fee rates and unit costs'!$F$4:$F$16,0,0)</f>
        <v>0</v>
      </c>
      <c r="E76" s="196"/>
      <c r="F76" s="197">
        <f t="shared" si="48"/>
        <v>0</v>
      </c>
      <c r="G76" s="196"/>
      <c r="H76" s="199">
        <f t="shared" si="49"/>
        <v>0</v>
      </c>
      <c r="I76" s="376">
        <f t="shared" si="50"/>
        <v>0</v>
      </c>
      <c r="J76" s="268"/>
      <c r="K76" s="114"/>
      <c r="L76" s="114"/>
      <c r="M76" s="114"/>
      <c r="N76" s="264">
        <f>SUM(J76:M76)</f>
        <v>0</v>
      </c>
      <c r="O76" s="269"/>
      <c r="P76" s="266">
        <f>F76+H76+N76+O76</f>
        <v>0</v>
      </c>
    </row>
    <row r="77" spans="2:16" ht="15.75" thickBot="1" x14ac:dyDescent="0.3">
      <c r="B77" s="160" t="s">
        <v>160</v>
      </c>
      <c r="C77" s="289" t="s">
        <v>41</v>
      </c>
      <c r="D77" s="290">
        <f>_xlfn.XLOOKUP(C77,'Fee rates and unit costs'!$B$4:$B$16,'Fee rates and unit costs'!$F$4:$F$16,0,0)</f>
        <v>0</v>
      </c>
      <c r="E77" s="291"/>
      <c r="F77" s="292">
        <f t="shared" si="48"/>
        <v>0</v>
      </c>
      <c r="G77" s="291"/>
      <c r="H77" s="293">
        <f t="shared" si="49"/>
        <v>0</v>
      </c>
      <c r="I77" s="379">
        <f t="shared" si="50"/>
        <v>0</v>
      </c>
      <c r="J77" s="270"/>
      <c r="K77" s="116"/>
      <c r="L77" s="116"/>
      <c r="M77" s="271"/>
      <c r="N77" s="264">
        <f>SUM(J77:M77)</f>
        <v>0</v>
      </c>
      <c r="O77" s="162"/>
      <c r="P77" s="266">
        <f>F77+H77+N77+O77</f>
        <v>0</v>
      </c>
    </row>
    <row r="78" spans="2:16" s="135" customFormat="1" ht="15.75" thickBot="1" x14ac:dyDescent="0.3">
      <c r="B78" s="5" t="s">
        <v>81</v>
      </c>
      <c r="C78" s="62"/>
      <c r="D78" s="119"/>
      <c r="E78" s="119">
        <f t="shared" ref="E78:O78" si="51">SUM(E79:E80)</f>
        <v>0</v>
      </c>
      <c r="F78" s="119">
        <f t="shared" si="51"/>
        <v>0</v>
      </c>
      <c r="G78" s="119">
        <f t="shared" si="51"/>
        <v>0</v>
      </c>
      <c r="H78" s="118">
        <f t="shared" si="51"/>
        <v>0</v>
      </c>
      <c r="I78" s="120">
        <f t="shared" ref="I78" si="52">SUM(I79:I80)</f>
        <v>0</v>
      </c>
      <c r="J78" s="109">
        <f t="shared" si="51"/>
        <v>0</v>
      </c>
      <c r="K78" s="119">
        <f t="shared" si="51"/>
        <v>0</v>
      </c>
      <c r="L78" s="119">
        <f t="shared" si="51"/>
        <v>0</v>
      </c>
      <c r="M78" s="107">
        <f t="shared" ref="M78" si="53">SUM(M79:M80)</f>
        <v>0</v>
      </c>
      <c r="N78" s="122">
        <f t="shared" si="51"/>
        <v>0</v>
      </c>
      <c r="O78" s="118">
        <f t="shared" si="51"/>
        <v>0</v>
      </c>
      <c r="P78" s="121">
        <f>SUM(P79:P80)</f>
        <v>0</v>
      </c>
    </row>
    <row r="79" spans="2:16" x14ac:dyDescent="0.25">
      <c r="B79" s="159" t="s">
        <v>113</v>
      </c>
      <c r="C79" s="178" t="s">
        <v>41</v>
      </c>
      <c r="D79" s="179">
        <f>_xlfn.XLOOKUP(C79,'Fee rates and unit costs'!$B$4:$B$16,'Fee rates and unit costs'!$F$4:$F$16,0,0)</f>
        <v>0</v>
      </c>
      <c r="E79" s="180"/>
      <c r="F79" s="181">
        <f t="shared" ref="F79:F80" si="54">E79*D79</f>
        <v>0</v>
      </c>
      <c r="G79" s="180"/>
      <c r="H79" s="183">
        <f t="shared" ref="H79:H80" si="55">D79*G79</f>
        <v>0</v>
      </c>
      <c r="I79" s="374">
        <f t="shared" ref="I79:I80" si="56">F79+H79</f>
        <v>0</v>
      </c>
      <c r="J79" s="272"/>
      <c r="K79" s="273"/>
      <c r="L79" s="273"/>
      <c r="M79" s="273"/>
      <c r="N79" s="275">
        <f>SUM(J79:M79)</f>
        <v>0</v>
      </c>
      <c r="O79" s="269"/>
      <c r="P79" s="266">
        <f>F79+H79+N79+O79</f>
        <v>0</v>
      </c>
    </row>
    <row r="80" spans="2:16" ht="15.75" thickBot="1" x14ac:dyDescent="0.3">
      <c r="B80" s="159" t="s">
        <v>114</v>
      </c>
      <c r="C80" s="289" t="s">
        <v>41</v>
      </c>
      <c r="D80" s="290">
        <f>_xlfn.XLOOKUP(C80,'Fee rates and unit costs'!$B$4:$B$16,'Fee rates and unit costs'!$F$4:$F$16,0,0)</f>
        <v>0</v>
      </c>
      <c r="E80" s="291"/>
      <c r="F80" s="292">
        <f t="shared" si="54"/>
        <v>0</v>
      </c>
      <c r="G80" s="291"/>
      <c r="H80" s="293">
        <f t="shared" si="55"/>
        <v>0</v>
      </c>
      <c r="I80" s="379">
        <f t="shared" si="56"/>
        <v>0</v>
      </c>
      <c r="J80" s="276"/>
      <c r="K80" s="271"/>
      <c r="L80" s="271"/>
      <c r="M80" s="271"/>
      <c r="N80" s="277">
        <f>+M80+L80+K80+J80</f>
        <v>0</v>
      </c>
      <c r="O80" s="269"/>
      <c r="P80" s="266">
        <f>F80+H80+N80+O80</f>
        <v>0</v>
      </c>
    </row>
    <row r="81" spans="2:18" s="135" customFormat="1" ht="15.75" thickBot="1" x14ac:dyDescent="0.3">
      <c r="B81" s="5" t="s">
        <v>98</v>
      </c>
      <c r="C81" s="52"/>
      <c r="D81" s="119"/>
      <c r="E81" s="119">
        <f>SUM(E82:E84)</f>
        <v>0</v>
      </c>
      <c r="F81" s="119">
        <f t="shared" ref="F81:O81" si="57">SUM(F82:F84)</f>
        <v>0</v>
      </c>
      <c r="G81" s="119">
        <f>SUM(G82:G84)</f>
        <v>0</v>
      </c>
      <c r="H81" s="118">
        <f t="shared" si="57"/>
        <v>0</v>
      </c>
      <c r="I81" s="120">
        <f t="shared" ref="I81" si="58">SUM(I82:I84)</f>
        <v>0</v>
      </c>
      <c r="J81" s="109">
        <f t="shared" si="57"/>
        <v>0</v>
      </c>
      <c r="K81" s="119">
        <f t="shared" si="57"/>
        <v>0</v>
      </c>
      <c r="L81" s="119">
        <f t="shared" si="57"/>
        <v>0</v>
      </c>
      <c r="M81" s="107">
        <f t="shared" ref="M81" si="59">SUM(M82:M84)</f>
        <v>0</v>
      </c>
      <c r="N81" s="122">
        <f t="shared" si="57"/>
        <v>0</v>
      </c>
      <c r="O81" s="118">
        <f t="shared" si="57"/>
        <v>0</v>
      </c>
      <c r="P81" s="121">
        <f>SUM(P82:P84)</f>
        <v>0</v>
      </c>
      <c r="Q81" s="161"/>
    </row>
    <row r="82" spans="2:18" x14ac:dyDescent="0.25">
      <c r="B82" s="159" t="s">
        <v>115</v>
      </c>
      <c r="C82" s="178" t="s">
        <v>41</v>
      </c>
      <c r="D82" s="179">
        <f>_xlfn.XLOOKUP(C82,'Fee rates and unit costs'!$B$4:$B$16,'Fee rates and unit costs'!$F$4:$F$16,0,0)</f>
        <v>0</v>
      </c>
      <c r="E82" s="180"/>
      <c r="F82" s="181">
        <f t="shared" ref="F82:F84" si="60">E82*D82</f>
        <v>0</v>
      </c>
      <c r="G82" s="180"/>
      <c r="H82" s="183">
        <f t="shared" ref="H82:H84" si="61">D82*G82</f>
        <v>0</v>
      </c>
      <c r="I82" s="374">
        <f t="shared" ref="I82:I84" si="62">F82+H82</f>
        <v>0</v>
      </c>
      <c r="J82" s="262"/>
      <c r="K82" s="110"/>
      <c r="L82" s="110"/>
      <c r="M82" s="110"/>
      <c r="N82" s="275">
        <f>+M82+L82+K82+J82</f>
        <v>0</v>
      </c>
      <c r="O82" s="269"/>
      <c r="P82" s="280">
        <f>+F82+H82+M82+N82</f>
        <v>0</v>
      </c>
      <c r="Q82" s="146"/>
    </row>
    <row r="83" spans="2:18" x14ac:dyDescent="0.25">
      <c r="B83" s="159" t="s">
        <v>116</v>
      </c>
      <c r="C83" s="204" t="s">
        <v>41</v>
      </c>
      <c r="D83" s="205">
        <f>_xlfn.XLOOKUP(C83,'Fee rates and unit costs'!$B$4:$B$16,'Fee rates and unit costs'!$F$4:$F$16,0,0)</f>
        <v>0</v>
      </c>
      <c r="E83" s="206"/>
      <c r="F83" s="207">
        <f t="shared" si="60"/>
        <v>0</v>
      </c>
      <c r="G83" s="206"/>
      <c r="H83" s="208">
        <f t="shared" si="61"/>
        <v>0</v>
      </c>
      <c r="I83" s="377">
        <f t="shared" si="62"/>
        <v>0</v>
      </c>
      <c r="J83" s="268"/>
      <c r="K83" s="114"/>
      <c r="L83" s="114"/>
      <c r="M83" s="114"/>
      <c r="N83" s="281">
        <f>+M83+L83+K83+J83</f>
        <v>0</v>
      </c>
      <c r="O83" s="269"/>
      <c r="P83" s="115">
        <f>+F83+H83+M83+N83</f>
        <v>0</v>
      </c>
      <c r="Q83" s="146"/>
    </row>
    <row r="84" spans="2:18" ht="15.75" thickBot="1" x14ac:dyDescent="0.3">
      <c r="B84" s="160" t="s">
        <v>117</v>
      </c>
      <c r="C84" s="186" t="s">
        <v>41</v>
      </c>
      <c r="D84" s="179">
        <f>_xlfn.XLOOKUP(C84,'Fee rates and unit costs'!$B$4:$B$16,'Fee rates and unit costs'!$F$4:$F$16,0,0)</f>
        <v>0</v>
      </c>
      <c r="E84" s="180"/>
      <c r="F84" s="181">
        <f t="shared" si="60"/>
        <v>0</v>
      </c>
      <c r="G84" s="180"/>
      <c r="H84" s="183">
        <f t="shared" si="61"/>
        <v>0</v>
      </c>
      <c r="I84" s="374">
        <f t="shared" si="62"/>
        <v>0</v>
      </c>
      <c r="J84" s="380"/>
      <c r="K84" s="111"/>
      <c r="L84" s="111"/>
      <c r="M84" s="111"/>
      <c r="N84" s="282">
        <f>+M84+L84+K84+J84</f>
        <v>0</v>
      </c>
      <c r="O84" s="283"/>
      <c r="P84" s="117">
        <f>+F84+H84+M84+N84</f>
        <v>0</v>
      </c>
      <c r="Q84" s="146"/>
    </row>
    <row r="85" spans="2:18" s="135" customFormat="1" ht="15.75" thickBot="1" x14ac:dyDescent="0.3">
      <c r="B85" s="12" t="s">
        <v>36</v>
      </c>
      <c r="C85" s="63"/>
      <c r="D85" s="284"/>
      <c r="E85" s="284">
        <f>E68</f>
        <v>0</v>
      </c>
      <c r="F85" s="284">
        <f>F68</f>
        <v>0</v>
      </c>
      <c r="G85" s="284">
        <f>G68</f>
        <v>0</v>
      </c>
      <c r="H85" s="285">
        <f>H68</f>
        <v>0</v>
      </c>
      <c r="I85" s="285">
        <f>I68</f>
        <v>0</v>
      </c>
      <c r="J85" s="286">
        <f t="shared" ref="J85:P85" si="63">J68</f>
        <v>0</v>
      </c>
      <c r="K85" s="284">
        <f t="shared" si="63"/>
        <v>0</v>
      </c>
      <c r="L85" s="284">
        <f t="shared" si="63"/>
        <v>0</v>
      </c>
      <c r="M85" s="284">
        <f t="shared" si="63"/>
        <v>0</v>
      </c>
      <c r="N85" s="287">
        <f t="shared" si="63"/>
        <v>0</v>
      </c>
      <c r="O85" s="288">
        <f t="shared" si="63"/>
        <v>0</v>
      </c>
      <c r="P85" s="288">
        <f t="shared" si="63"/>
        <v>0</v>
      </c>
      <c r="R85" s="152"/>
    </row>
    <row r="86" spans="2:18" s="135" customFormat="1" ht="15.75" thickBot="1" x14ac:dyDescent="0.3">
      <c r="B86" s="6"/>
      <c r="C86" s="155"/>
      <c r="D86" s="155"/>
      <c r="E86" s="155"/>
      <c r="F86" s="155"/>
      <c r="G86" s="155"/>
      <c r="H86" s="156"/>
      <c r="I86" s="156"/>
      <c r="J86" s="157"/>
      <c r="K86" s="157"/>
      <c r="L86" s="157"/>
      <c r="M86" s="157"/>
      <c r="N86" s="158"/>
      <c r="O86" s="157"/>
      <c r="P86" s="158"/>
    </row>
    <row r="87" spans="2:18" s="136" customFormat="1" ht="15" customHeight="1" thickBot="1" x14ac:dyDescent="0.3">
      <c r="B87" s="409" t="s">
        <v>170</v>
      </c>
      <c r="C87" s="464" t="s">
        <v>183</v>
      </c>
      <c r="D87" s="465"/>
      <c r="E87" s="465"/>
      <c r="F87" s="465"/>
      <c r="G87" s="465"/>
      <c r="H87" s="465"/>
      <c r="I87" s="466"/>
      <c r="J87" s="411" t="s">
        <v>184</v>
      </c>
      <c r="K87" s="411"/>
      <c r="L87" s="411"/>
      <c r="M87" s="411"/>
      <c r="N87" s="411"/>
      <c r="O87" s="407" t="s">
        <v>191</v>
      </c>
      <c r="P87" s="405" t="s">
        <v>180</v>
      </c>
    </row>
    <row r="88" spans="2:18" s="136" customFormat="1" ht="45.75" thickBot="1" x14ac:dyDescent="0.3">
      <c r="B88" s="424"/>
      <c r="C88" s="59" t="s">
        <v>85</v>
      </c>
      <c r="D88" s="41"/>
      <c r="E88" s="41" t="s">
        <v>138</v>
      </c>
      <c r="F88" s="40" t="s">
        <v>149</v>
      </c>
      <c r="G88" s="41" t="s">
        <v>139</v>
      </c>
      <c r="H88" s="42" t="s">
        <v>148</v>
      </c>
      <c r="I88" s="42" t="s">
        <v>148</v>
      </c>
      <c r="J88" s="9" t="s">
        <v>140</v>
      </c>
      <c r="K88" s="10" t="s">
        <v>37</v>
      </c>
      <c r="L88" s="10" t="s">
        <v>141</v>
      </c>
      <c r="M88" s="11" t="s">
        <v>142</v>
      </c>
      <c r="N88" s="60" t="s">
        <v>38</v>
      </c>
      <c r="O88" s="408"/>
      <c r="P88" s="406"/>
    </row>
    <row r="89" spans="2:18" s="136" customFormat="1" ht="15.75" thickBot="1" x14ac:dyDescent="0.3">
      <c r="B89" s="38" t="s">
        <v>99</v>
      </c>
      <c r="C89" s="61"/>
      <c r="D89" s="106"/>
      <c r="E89" s="138">
        <f>E90+E95</f>
        <v>0</v>
      </c>
      <c r="F89" s="138">
        <f t="shared" ref="F89:P89" si="64">F90+F95</f>
        <v>0</v>
      </c>
      <c r="G89" s="138">
        <f>G90+G95</f>
        <v>0</v>
      </c>
      <c r="H89" s="141">
        <f t="shared" si="64"/>
        <v>0</v>
      </c>
      <c r="I89" s="141">
        <f t="shared" ref="I89" si="65">I90+I95</f>
        <v>0</v>
      </c>
      <c r="J89" s="381">
        <f t="shared" si="64"/>
        <v>0</v>
      </c>
      <c r="K89" s="138">
        <f t="shared" si="64"/>
        <v>0</v>
      </c>
      <c r="L89" s="138">
        <f t="shared" si="64"/>
        <v>0</v>
      </c>
      <c r="M89" s="138">
        <f t="shared" si="64"/>
        <v>0</v>
      </c>
      <c r="N89" s="141">
        <f t="shared" si="64"/>
        <v>0</v>
      </c>
      <c r="O89" s="383">
        <f t="shared" si="64"/>
        <v>0</v>
      </c>
      <c r="P89" s="144">
        <f t="shared" si="64"/>
        <v>0</v>
      </c>
    </row>
    <row r="90" spans="2:18" s="135" customFormat="1" ht="15.75" thickBot="1" x14ac:dyDescent="0.3">
      <c r="B90" s="39" t="s">
        <v>100</v>
      </c>
      <c r="C90" s="52"/>
      <c r="D90" s="107"/>
      <c r="E90" s="107">
        <f>SUM(E91:E94)</f>
        <v>0</v>
      </c>
      <c r="F90" s="107">
        <f>SUM(F91:F94)</f>
        <v>0</v>
      </c>
      <c r="G90" s="107">
        <f>SUM(G91:G94)</f>
        <v>0</v>
      </c>
      <c r="H90" s="108">
        <f>SUM(H91:H94)</f>
        <v>0</v>
      </c>
      <c r="I90" s="108">
        <f>SUM(I91:I94)</f>
        <v>0</v>
      </c>
      <c r="J90" s="109">
        <f t="shared" ref="J90:N90" si="66">SUM(J91:J94)</f>
        <v>0</v>
      </c>
      <c r="K90" s="107">
        <f t="shared" si="66"/>
        <v>0</v>
      </c>
      <c r="L90" s="107">
        <f t="shared" si="66"/>
        <v>0</v>
      </c>
      <c r="M90" s="107">
        <f t="shared" ref="M90" si="67">SUM(M91:M94)</f>
        <v>0</v>
      </c>
      <c r="N90" s="108">
        <f t="shared" si="66"/>
        <v>0</v>
      </c>
      <c r="O90" s="118">
        <f>SUM(O91:O94)</f>
        <v>0</v>
      </c>
      <c r="P90" s="121">
        <f>SUM(P91:P94)</f>
        <v>0</v>
      </c>
    </row>
    <row r="91" spans="2:18" x14ac:dyDescent="0.25">
      <c r="B91" s="412" t="s">
        <v>161</v>
      </c>
      <c r="C91" s="102" t="s">
        <v>41</v>
      </c>
      <c r="D91" s="179">
        <f>_xlfn.XLOOKUP(C91,'Fee rates and unit costs'!$B$4:$B$16,'Fee rates and unit costs'!$F$4:$F$16,0,0)</f>
        <v>0</v>
      </c>
      <c r="E91" s="180"/>
      <c r="F91" s="181">
        <f t="shared" ref="F91:F94" si="68">E91*D91</f>
        <v>0</v>
      </c>
      <c r="G91" s="180"/>
      <c r="H91" s="183">
        <f t="shared" ref="H91:H94" si="69">D91*G91</f>
        <v>0</v>
      </c>
      <c r="I91" s="374">
        <f t="shared" ref="I91:I94" si="70">F91+H91</f>
        <v>0</v>
      </c>
      <c r="J91" s="272"/>
      <c r="K91" s="273"/>
      <c r="L91" s="273"/>
      <c r="M91" s="273"/>
      <c r="N91" s="415">
        <f>SUM(J91:M93)</f>
        <v>0</v>
      </c>
      <c r="O91" s="437"/>
      <c r="P91" s="440">
        <f>+F91+H91+K91+J91</f>
        <v>0</v>
      </c>
    </row>
    <row r="92" spans="2:18" x14ac:dyDescent="0.25">
      <c r="B92" s="413"/>
      <c r="C92" s="103" t="s">
        <v>41</v>
      </c>
      <c r="D92" s="179">
        <f>_xlfn.XLOOKUP(C92,'Fee rates and unit costs'!$B$4:$B$16,'Fee rates and unit costs'!$F$4:$F$16,0,0)</f>
        <v>0</v>
      </c>
      <c r="E92" s="180"/>
      <c r="F92" s="181">
        <f t="shared" si="68"/>
        <v>0</v>
      </c>
      <c r="G92" s="180"/>
      <c r="H92" s="183">
        <f t="shared" si="69"/>
        <v>0</v>
      </c>
      <c r="I92" s="374">
        <f t="shared" si="70"/>
        <v>0</v>
      </c>
      <c r="J92" s="298"/>
      <c r="K92" s="299"/>
      <c r="L92" s="299"/>
      <c r="M92" s="299"/>
      <c r="N92" s="416"/>
      <c r="O92" s="438"/>
      <c r="P92" s="441"/>
    </row>
    <row r="93" spans="2:18" x14ac:dyDescent="0.25">
      <c r="B93" s="414"/>
      <c r="C93" s="103" t="s">
        <v>41</v>
      </c>
      <c r="D93" s="179">
        <f>_xlfn.XLOOKUP(C93,'Fee rates and unit costs'!$B$4:$B$16,'Fee rates and unit costs'!$F$4:$F$16,0,0)</f>
        <v>0</v>
      </c>
      <c r="E93" s="180"/>
      <c r="F93" s="181">
        <f t="shared" si="68"/>
        <v>0</v>
      </c>
      <c r="G93" s="180"/>
      <c r="H93" s="183">
        <f t="shared" si="69"/>
        <v>0</v>
      </c>
      <c r="I93" s="374">
        <f t="shared" si="70"/>
        <v>0</v>
      </c>
      <c r="J93" s="300"/>
      <c r="K93" s="301"/>
      <c r="L93" s="301"/>
      <c r="M93" s="301"/>
      <c r="N93" s="416"/>
      <c r="O93" s="439"/>
      <c r="P93" s="442"/>
    </row>
    <row r="94" spans="2:18" ht="15.75" thickBot="1" x14ac:dyDescent="0.3">
      <c r="B94" s="154" t="s">
        <v>162</v>
      </c>
      <c r="C94" s="359" t="s">
        <v>41</v>
      </c>
      <c r="D94" s="290">
        <f>_xlfn.XLOOKUP(C94,'Fee rates and unit costs'!$B$4:$B$16,'Fee rates and unit costs'!$F$4:$F$16,0,0)</f>
        <v>0</v>
      </c>
      <c r="E94" s="291"/>
      <c r="F94" s="292">
        <f t="shared" si="68"/>
        <v>0</v>
      </c>
      <c r="G94" s="291"/>
      <c r="H94" s="293">
        <f t="shared" si="69"/>
        <v>0</v>
      </c>
      <c r="I94" s="379">
        <f t="shared" si="70"/>
        <v>0</v>
      </c>
      <c r="J94" s="302"/>
      <c r="K94" s="303"/>
      <c r="L94" s="303"/>
      <c r="M94" s="303"/>
      <c r="N94" s="304">
        <f>SUM(J94:M94)</f>
        <v>0</v>
      </c>
      <c r="O94" s="305"/>
      <c r="P94" s="306">
        <f>+F94+O94+N94+H94</f>
        <v>0</v>
      </c>
    </row>
    <row r="95" spans="2:18" s="135" customFormat="1" ht="15.75" thickBot="1" x14ac:dyDescent="0.3">
      <c r="B95" s="5" t="s">
        <v>101</v>
      </c>
      <c r="C95" s="51"/>
      <c r="D95" s="119"/>
      <c r="E95" s="119">
        <f t="shared" ref="E95:O95" si="71">SUM(E96:E100)</f>
        <v>0</v>
      </c>
      <c r="F95" s="119">
        <f t="shared" si="71"/>
        <v>0</v>
      </c>
      <c r="G95" s="119">
        <f t="shared" si="71"/>
        <v>0</v>
      </c>
      <c r="H95" s="118">
        <f t="shared" si="71"/>
        <v>0</v>
      </c>
      <c r="I95" s="118">
        <f t="shared" ref="I95" si="72">SUM(I96:I100)</f>
        <v>0</v>
      </c>
      <c r="J95" s="109">
        <f t="shared" si="71"/>
        <v>0</v>
      </c>
      <c r="K95" s="107">
        <f t="shared" si="71"/>
        <v>0</v>
      </c>
      <c r="L95" s="107">
        <f t="shared" si="71"/>
        <v>0</v>
      </c>
      <c r="M95" s="107">
        <f t="shared" ref="M95" si="73">SUM(M96:M100)</f>
        <v>0</v>
      </c>
      <c r="N95" s="108">
        <f t="shared" si="71"/>
        <v>0</v>
      </c>
      <c r="O95" s="118">
        <f t="shared" si="71"/>
        <v>0</v>
      </c>
      <c r="P95" s="121">
        <f>SUM(P96:P100)</f>
        <v>0</v>
      </c>
    </row>
    <row r="96" spans="2:18" ht="14.65" customHeight="1" x14ac:dyDescent="0.25">
      <c r="B96" s="413" t="s">
        <v>163</v>
      </c>
      <c r="C96" s="102" t="s">
        <v>41</v>
      </c>
      <c r="D96" s="179">
        <f>_xlfn.XLOOKUP(C96,'Fee rates and unit costs'!$B$4:$B$16,'Fee rates and unit costs'!$F$4:$F$16,0,0)</f>
        <v>0</v>
      </c>
      <c r="E96" s="180"/>
      <c r="F96" s="181">
        <f t="shared" ref="F96:F100" si="74">E96*D96</f>
        <v>0</v>
      </c>
      <c r="G96" s="180"/>
      <c r="H96" s="183">
        <f t="shared" ref="H96:H100" si="75">D96*G96</f>
        <v>0</v>
      </c>
      <c r="I96" s="374">
        <f t="shared" ref="I96:I100" si="76">F96+H96</f>
        <v>0</v>
      </c>
      <c r="J96" s="272"/>
      <c r="K96" s="273"/>
      <c r="L96" s="273"/>
      <c r="M96" s="273"/>
      <c r="N96" s="422">
        <f>SUM(J96:M99)</f>
        <v>0</v>
      </c>
      <c r="O96" s="437"/>
      <c r="P96" s="440">
        <f>+F96+O96+N96+H96</f>
        <v>0</v>
      </c>
    </row>
    <row r="97" spans="2:18" x14ac:dyDescent="0.25">
      <c r="B97" s="413"/>
      <c r="C97" s="103" t="s">
        <v>41</v>
      </c>
      <c r="D97" s="179">
        <f>_xlfn.XLOOKUP(C97,'Fee rates and unit costs'!$B$4:$B$16,'Fee rates and unit costs'!$F$4:$F$16,0,0)</f>
        <v>0</v>
      </c>
      <c r="E97" s="180"/>
      <c r="F97" s="181">
        <f t="shared" si="74"/>
        <v>0</v>
      </c>
      <c r="G97" s="180"/>
      <c r="H97" s="183">
        <f t="shared" si="75"/>
        <v>0</v>
      </c>
      <c r="I97" s="374">
        <f t="shared" si="76"/>
        <v>0</v>
      </c>
      <c r="J97" s="298"/>
      <c r="K97" s="299"/>
      <c r="L97" s="299"/>
      <c r="M97" s="299"/>
      <c r="N97" s="423"/>
      <c r="O97" s="438"/>
      <c r="P97" s="441"/>
    </row>
    <row r="98" spans="2:18" x14ac:dyDescent="0.25">
      <c r="B98" s="413"/>
      <c r="C98" s="103" t="s">
        <v>41</v>
      </c>
      <c r="D98" s="179">
        <f>_xlfn.XLOOKUP(C98,'Fee rates and unit costs'!$B$4:$B$16,'Fee rates and unit costs'!$F$4:$F$16,0,0)</f>
        <v>0</v>
      </c>
      <c r="E98" s="180"/>
      <c r="F98" s="181">
        <f t="shared" si="74"/>
        <v>0</v>
      </c>
      <c r="G98" s="180"/>
      <c r="H98" s="183">
        <f t="shared" si="75"/>
        <v>0</v>
      </c>
      <c r="I98" s="374">
        <f t="shared" si="76"/>
        <v>0</v>
      </c>
      <c r="J98" s="298"/>
      <c r="K98" s="299"/>
      <c r="L98" s="299"/>
      <c r="M98" s="299"/>
      <c r="N98" s="423"/>
      <c r="O98" s="438"/>
      <c r="P98" s="441"/>
    </row>
    <row r="99" spans="2:18" x14ac:dyDescent="0.25">
      <c r="B99" s="414"/>
      <c r="C99" s="104" t="s">
        <v>41</v>
      </c>
      <c r="D99" s="179">
        <f>_xlfn.XLOOKUP(C99,'Fee rates and unit costs'!$B$4:$B$16,'Fee rates and unit costs'!$F$4:$F$16,0,0)</f>
        <v>0</v>
      </c>
      <c r="E99" s="180"/>
      <c r="F99" s="181">
        <f t="shared" si="74"/>
        <v>0</v>
      </c>
      <c r="G99" s="180"/>
      <c r="H99" s="183">
        <f t="shared" si="75"/>
        <v>0</v>
      </c>
      <c r="I99" s="374">
        <f t="shared" si="76"/>
        <v>0</v>
      </c>
      <c r="J99" s="300"/>
      <c r="K99" s="301"/>
      <c r="L99" s="301"/>
      <c r="M99" s="301"/>
      <c r="N99" s="423"/>
      <c r="O99" s="439"/>
      <c r="P99" s="442"/>
    </row>
    <row r="100" spans="2:18" ht="15.75" thickBot="1" x14ac:dyDescent="0.3">
      <c r="B100" s="153" t="s">
        <v>164</v>
      </c>
      <c r="C100" s="104" t="s">
        <v>41</v>
      </c>
      <c r="D100" s="296">
        <f>_xlfn.XLOOKUP(C100,'Fee rates and unit costs'!$B$4:$B$16,'Fee rates and unit costs'!$F$4:$F$16,0,0)</f>
        <v>0</v>
      </c>
      <c r="E100" s="291"/>
      <c r="F100" s="292">
        <f t="shared" si="74"/>
        <v>0</v>
      </c>
      <c r="G100" s="291"/>
      <c r="H100" s="293">
        <f t="shared" si="75"/>
        <v>0</v>
      </c>
      <c r="I100" s="379">
        <f t="shared" si="76"/>
        <v>0</v>
      </c>
      <c r="J100" s="307"/>
      <c r="K100" s="308"/>
      <c r="L100" s="308"/>
      <c r="M100" s="308"/>
      <c r="N100" s="309">
        <f>SUM(J100:M100)</f>
        <v>0</v>
      </c>
      <c r="O100" s="305"/>
      <c r="P100" s="306">
        <f>+F100+O100+N100+H100</f>
        <v>0</v>
      </c>
    </row>
    <row r="101" spans="2:18" s="135" customFormat="1" ht="15.75" thickBot="1" x14ac:dyDescent="0.3">
      <c r="B101" s="12" t="s">
        <v>36</v>
      </c>
      <c r="C101" s="63"/>
      <c r="D101" s="284"/>
      <c r="E101" s="284">
        <f>SUM(E96:E100)</f>
        <v>0</v>
      </c>
      <c r="F101" s="284">
        <f t="shared" ref="F101:O101" si="77">F90+F95</f>
        <v>0</v>
      </c>
      <c r="G101" s="284">
        <f>SUM(G96:G100)</f>
        <v>0</v>
      </c>
      <c r="H101" s="287">
        <f t="shared" si="77"/>
        <v>0</v>
      </c>
      <c r="I101" s="287">
        <f t="shared" ref="I101" si="78">I90+I95</f>
        <v>0</v>
      </c>
      <c r="J101" s="286">
        <f t="shared" si="77"/>
        <v>0</v>
      </c>
      <c r="K101" s="284">
        <f t="shared" si="77"/>
        <v>0</v>
      </c>
      <c r="L101" s="284">
        <f t="shared" si="77"/>
        <v>0</v>
      </c>
      <c r="M101" s="284">
        <f t="shared" ref="M101" si="79">M90+M95</f>
        <v>0</v>
      </c>
      <c r="N101" s="287">
        <f t="shared" si="77"/>
        <v>0</v>
      </c>
      <c r="O101" s="310">
        <f t="shared" si="77"/>
        <v>0</v>
      </c>
      <c r="P101" s="311">
        <f>+P95+P90</f>
        <v>0</v>
      </c>
      <c r="R101" s="152"/>
    </row>
    <row r="102" spans="2:18" ht="15" customHeight="1" thickBot="1" x14ac:dyDescent="0.3">
      <c r="B102" s="150"/>
      <c r="J102" s="57"/>
      <c r="K102" s="57"/>
      <c r="L102" s="57"/>
      <c r="M102" s="57"/>
      <c r="N102" s="58"/>
      <c r="O102" s="57"/>
      <c r="P102" s="58"/>
      <c r="Q102" s="151"/>
    </row>
    <row r="103" spans="2:18" s="8" customFormat="1" ht="25.5" customHeight="1" thickBot="1" x14ac:dyDescent="0.3">
      <c r="B103" s="409" t="s">
        <v>66</v>
      </c>
      <c r="C103" s="464" t="s">
        <v>183</v>
      </c>
      <c r="D103" s="465"/>
      <c r="E103" s="465"/>
      <c r="F103" s="465"/>
      <c r="G103" s="465"/>
      <c r="H103" s="465"/>
      <c r="I103" s="466"/>
      <c r="J103" s="411" t="s">
        <v>184</v>
      </c>
      <c r="K103" s="411"/>
      <c r="L103" s="411"/>
      <c r="M103" s="411"/>
      <c r="N103" s="411"/>
      <c r="O103" s="407" t="s">
        <v>191</v>
      </c>
      <c r="P103" s="405" t="s">
        <v>180</v>
      </c>
      <c r="Q103" s="149"/>
    </row>
    <row r="104" spans="2:18" s="8" customFormat="1" ht="45" customHeight="1" thickBot="1" x14ac:dyDescent="0.3">
      <c r="B104" s="410"/>
      <c r="C104" s="59" t="s">
        <v>85</v>
      </c>
      <c r="D104" s="41"/>
      <c r="E104" s="41" t="s">
        <v>138</v>
      </c>
      <c r="F104" s="40" t="s">
        <v>149</v>
      </c>
      <c r="G104" s="41" t="s">
        <v>139</v>
      </c>
      <c r="H104" s="42" t="s">
        <v>148</v>
      </c>
      <c r="I104" s="42" t="s">
        <v>148</v>
      </c>
      <c r="J104" s="9" t="s">
        <v>140</v>
      </c>
      <c r="K104" s="10" t="s">
        <v>37</v>
      </c>
      <c r="L104" s="10" t="s">
        <v>141</v>
      </c>
      <c r="M104" s="11" t="s">
        <v>142</v>
      </c>
      <c r="N104" s="60" t="s">
        <v>38</v>
      </c>
      <c r="O104" s="408"/>
      <c r="P104" s="406"/>
      <c r="Q104" s="149"/>
    </row>
    <row r="105" spans="2:18" x14ac:dyDescent="0.25">
      <c r="B105" s="430" t="s">
        <v>67</v>
      </c>
      <c r="C105" s="102" t="s">
        <v>41</v>
      </c>
      <c r="D105" s="179">
        <f>_xlfn.XLOOKUP(C105,'Fee rates and unit costs'!$B$4:$B$16,'Fee rates and unit costs'!$F$4:$F$16,0,0)</f>
        <v>0</v>
      </c>
      <c r="E105" s="180"/>
      <c r="F105" s="181">
        <f t="shared" ref="F105:F109" si="80">E105*D105</f>
        <v>0</v>
      </c>
      <c r="G105" s="180"/>
      <c r="H105" s="183">
        <f t="shared" ref="H105:H109" si="81">D105*G105</f>
        <v>0</v>
      </c>
      <c r="I105" s="374">
        <f t="shared" ref="I105:I109" si="82">F105+H105</f>
        <v>0</v>
      </c>
      <c r="J105" s="272"/>
      <c r="K105" s="273"/>
      <c r="L105" s="273"/>
      <c r="M105" s="273"/>
      <c r="N105" s="433">
        <f>SUM(J105:M108)</f>
        <v>0</v>
      </c>
      <c r="O105" s="443"/>
      <c r="P105" s="440">
        <f>+F105+H105+N105+O105</f>
        <v>0</v>
      </c>
    </row>
    <row r="106" spans="2:18" x14ac:dyDescent="0.25">
      <c r="B106" s="431"/>
      <c r="C106" s="103" t="s">
        <v>41</v>
      </c>
      <c r="D106" s="179">
        <f>_xlfn.XLOOKUP(C106,'Fee rates and unit costs'!$B$4:$B$16,'Fee rates and unit costs'!$F$4:$F$16,0,0)</f>
        <v>0</v>
      </c>
      <c r="E106" s="180"/>
      <c r="F106" s="181">
        <f t="shared" si="80"/>
        <v>0</v>
      </c>
      <c r="G106" s="180"/>
      <c r="H106" s="183">
        <f t="shared" si="81"/>
        <v>0</v>
      </c>
      <c r="I106" s="374">
        <f t="shared" si="82"/>
        <v>0</v>
      </c>
      <c r="J106" s="298"/>
      <c r="K106" s="299"/>
      <c r="L106" s="299"/>
      <c r="M106" s="299"/>
      <c r="N106" s="434"/>
      <c r="O106" s="444"/>
      <c r="P106" s="441"/>
    </row>
    <row r="107" spans="2:18" x14ac:dyDescent="0.25">
      <c r="B107" s="431"/>
      <c r="C107" s="103" t="s">
        <v>41</v>
      </c>
      <c r="D107" s="179">
        <f>_xlfn.XLOOKUP(C107,'Fee rates and unit costs'!$B$4:$B$16,'Fee rates and unit costs'!$F$4:$F$16,0,0)</f>
        <v>0</v>
      </c>
      <c r="E107" s="180"/>
      <c r="F107" s="181">
        <f t="shared" si="80"/>
        <v>0</v>
      </c>
      <c r="G107" s="180"/>
      <c r="H107" s="183">
        <f t="shared" si="81"/>
        <v>0</v>
      </c>
      <c r="I107" s="374">
        <f t="shared" si="82"/>
        <v>0</v>
      </c>
      <c r="J107" s="298"/>
      <c r="K107" s="299"/>
      <c r="L107" s="299"/>
      <c r="M107" s="299"/>
      <c r="N107" s="434"/>
      <c r="O107" s="444"/>
      <c r="P107" s="441"/>
    </row>
    <row r="108" spans="2:18" x14ac:dyDescent="0.25">
      <c r="B108" s="432"/>
      <c r="C108" s="103" t="s">
        <v>41</v>
      </c>
      <c r="D108" s="179">
        <f>_xlfn.XLOOKUP(C108,'Fee rates and unit costs'!$B$4:$B$16,'Fee rates and unit costs'!$F$4:$F$16,0,0)</f>
        <v>0</v>
      </c>
      <c r="E108" s="180"/>
      <c r="F108" s="181">
        <f t="shared" si="80"/>
        <v>0</v>
      </c>
      <c r="G108" s="180"/>
      <c r="H108" s="183">
        <f t="shared" si="81"/>
        <v>0</v>
      </c>
      <c r="I108" s="374">
        <f t="shared" si="82"/>
        <v>0</v>
      </c>
      <c r="J108" s="300"/>
      <c r="K108" s="301"/>
      <c r="L108" s="301"/>
      <c r="M108" s="301"/>
      <c r="N108" s="434"/>
      <c r="O108" s="445"/>
      <c r="P108" s="442"/>
    </row>
    <row r="109" spans="2:18" x14ac:dyDescent="0.25">
      <c r="B109" s="148" t="s">
        <v>68</v>
      </c>
      <c r="C109" s="105" t="s">
        <v>41</v>
      </c>
      <c r="D109" s="195">
        <f>_xlfn.XLOOKUP(C109,'Fee rates and unit costs'!$B$4:$B$16,'Fee rates and unit costs'!$F$4:$F$16,0,0)</f>
        <v>0</v>
      </c>
      <c r="E109" s="196"/>
      <c r="F109" s="197">
        <f t="shared" si="80"/>
        <v>0</v>
      </c>
      <c r="G109" s="196"/>
      <c r="H109" s="199">
        <f t="shared" si="81"/>
        <v>0</v>
      </c>
      <c r="I109" s="376">
        <f t="shared" si="82"/>
        <v>0</v>
      </c>
      <c r="J109" s="268"/>
      <c r="K109" s="114"/>
      <c r="L109" s="114"/>
      <c r="M109" s="114"/>
      <c r="N109" s="312">
        <f>SUM(J109:M109)</f>
        <v>0</v>
      </c>
      <c r="O109" s="265"/>
      <c r="P109" s="266">
        <f>+F109+H109+N109+O109</f>
        <v>0</v>
      </c>
    </row>
    <row r="110" spans="2:18" ht="15.75" thickBot="1" x14ac:dyDescent="0.3">
      <c r="B110" s="148" t="s">
        <v>69</v>
      </c>
      <c r="C110" s="104" t="s">
        <v>41</v>
      </c>
      <c r="D110" s="296">
        <f>_xlfn.XLOOKUP(C110,'Fee rates and unit costs'!$B$4:$B$16,'Fee rates and unit costs'!$F$4:$F$16,0,0)</f>
        <v>0</v>
      </c>
      <c r="E110" s="291"/>
      <c r="F110" s="292">
        <f t="shared" ref="F110" si="83">E110*D110</f>
        <v>0</v>
      </c>
      <c r="G110" s="291"/>
      <c r="H110" s="293">
        <f t="shared" ref="H110" si="84">D110*G110</f>
        <v>0</v>
      </c>
      <c r="I110" s="379">
        <f t="shared" ref="I110" si="85">F110+H110</f>
        <v>0</v>
      </c>
      <c r="J110" s="267"/>
      <c r="K110" s="113"/>
      <c r="L110" s="113"/>
      <c r="M110" s="113"/>
      <c r="N110" s="313">
        <f>SUM(J110:M110)</f>
        <v>0</v>
      </c>
      <c r="O110" s="269"/>
      <c r="P110" s="266">
        <f>+F110+H110+N110+O110</f>
        <v>0</v>
      </c>
    </row>
    <row r="111" spans="2:18" s="135" customFormat="1" ht="15.75" thickBot="1" x14ac:dyDescent="0.3">
      <c r="B111" s="12" t="s">
        <v>36</v>
      </c>
      <c r="C111" s="63"/>
      <c r="D111" s="284"/>
      <c r="E111" s="284">
        <f>SUM(E105:E110)</f>
        <v>0</v>
      </c>
      <c r="F111" s="284">
        <f t="shared" ref="F111:P111" si="86">SUM(F105:F110)</f>
        <v>0</v>
      </c>
      <c r="G111" s="284">
        <f>SUM(G105:G110)</f>
        <v>0</v>
      </c>
      <c r="H111" s="287">
        <f t="shared" si="86"/>
        <v>0</v>
      </c>
      <c r="I111" s="287">
        <f t="shared" ref="I111" si="87">SUM(I105:I110)</f>
        <v>0</v>
      </c>
      <c r="J111" s="286">
        <f t="shared" si="86"/>
        <v>0</v>
      </c>
      <c r="K111" s="284">
        <f t="shared" si="86"/>
        <v>0</v>
      </c>
      <c r="L111" s="284">
        <f t="shared" si="86"/>
        <v>0</v>
      </c>
      <c r="M111" s="284">
        <f t="shared" ref="M111" si="88">SUM(M105:M110)</f>
        <v>0</v>
      </c>
      <c r="N111" s="287">
        <f>SUM(N105:N110)</f>
        <v>0</v>
      </c>
      <c r="O111" s="310">
        <f t="shared" si="86"/>
        <v>0</v>
      </c>
      <c r="P111" s="311">
        <f t="shared" si="86"/>
        <v>0</v>
      </c>
    </row>
    <row r="112" spans="2:18" ht="15.75" thickBot="1" x14ac:dyDescent="0.3">
      <c r="J112" s="57"/>
      <c r="K112" s="57"/>
      <c r="L112" s="57"/>
      <c r="M112" s="57"/>
      <c r="N112" s="58"/>
      <c r="O112" s="57"/>
      <c r="P112" s="58"/>
    </row>
    <row r="113" spans="2:19" ht="28.15" customHeight="1" thickBot="1" x14ac:dyDescent="0.3">
      <c r="B113" s="12" t="s">
        <v>179</v>
      </c>
      <c r="C113" s="63"/>
      <c r="D113" s="284"/>
      <c r="E113" s="284">
        <f>E64+E85+E101+E111</f>
        <v>0</v>
      </c>
      <c r="F113" s="284">
        <f>F64+F85+F101+F111</f>
        <v>0</v>
      </c>
      <c r="G113" s="284">
        <f>G64+G85+G101+G111</f>
        <v>0</v>
      </c>
      <c r="H113" s="285">
        <f t="shared" ref="H113:K113" si="89">H64+H85+H101+H111</f>
        <v>0</v>
      </c>
      <c r="I113" s="285">
        <f t="shared" ref="I113" si="90">I64+I85+I101+I111</f>
        <v>0</v>
      </c>
      <c r="J113" s="286">
        <f>J64+J85+J101+J111</f>
        <v>0</v>
      </c>
      <c r="K113" s="284">
        <f t="shared" si="89"/>
        <v>0</v>
      </c>
      <c r="L113" s="284">
        <f>+L111+L101+L85+L64</f>
        <v>0</v>
      </c>
      <c r="M113" s="284">
        <f>+M111+M101+M85+M64</f>
        <v>0</v>
      </c>
      <c r="N113" s="287">
        <f>+N111+N101+N85+N64</f>
        <v>0</v>
      </c>
      <c r="O113" s="310">
        <f>+O111+O101+O85+O64</f>
        <v>0</v>
      </c>
      <c r="P113" s="288">
        <f>+P64+P85+P101+P111</f>
        <v>0</v>
      </c>
      <c r="R113" s="146"/>
      <c r="S113" s="146"/>
    </row>
    <row r="114" spans="2:19" x14ac:dyDescent="0.25">
      <c r="J114" s="57"/>
      <c r="K114" s="57"/>
      <c r="L114" s="57"/>
      <c r="M114" s="57"/>
      <c r="N114" s="58"/>
      <c r="O114" s="57"/>
      <c r="P114" s="58"/>
    </row>
    <row r="115" spans="2:19" ht="17.25" x14ac:dyDescent="0.25">
      <c r="B115" s="7" t="s">
        <v>146</v>
      </c>
      <c r="J115" s="57"/>
      <c r="K115" s="57"/>
      <c r="L115" s="57"/>
      <c r="M115" s="57"/>
      <c r="N115" s="58"/>
      <c r="O115" s="57"/>
      <c r="P115" s="58"/>
    </row>
    <row r="116" spans="2:19" ht="17.25" x14ac:dyDescent="0.25">
      <c r="B116" s="7" t="s">
        <v>143</v>
      </c>
      <c r="J116" s="57"/>
      <c r="K116" s="57"/>
      <c r="L116" s="57"/>
      <c r="M116" s="57"/>
      <c r="N116" s="58"/>
      <c r="O116" s="57"/>
      <c r="P116" s="58"/>
    </row>
    <row r="117" spans="2:19" ht="17.25" x14ac:dyDescent="0.25">
      <c r="B117" s="7" t="s">
        <v>144</v>
      </c>
      <c r="H117" s="55"/>
      <c r="I117" s="55"/>
      <c r="J117" s="57"/>
      <c r="K117" s="145"/>
      <c r="L117" s="57"/>
      <c r="M117" s="57"/>
      <c r="N117" s="58"/>
      <c r="O117" s="57"/>
      <c r="P117" s="58"/>
    </row>
    <row r="118" spans="2:19" ht="17.25" x14ac:dyDescent="0.25">
      <c r="B118" s="7" t="s">
        <v>145</v>
      </c>
      <c r="H118" s="55"/>
      <c r="I118" s="55"/>
      <c r="J118" s="57"/>
      <c r="K118" s="57"/>
      <c r="L118" s="57"/>
      <c r="M118" s="57"/>
      <c r="N118" s="58"/>
      <c r="O118" s="57"/>
      <c r="P118" s="58"/>
    </row>
    <row r="119" spans="2:19" x14ac:dyDescent="0.25">
      <c r="H119" s="55"/>
      <c r="I119" s="55"/>
      <c r="J119" s="57"/>
      <c r="K119" s="57"/>
      <c r="L119" s="57"/>
      <c r="M119" s="57"/>
      <c r="N119" s="58"/>
      <c r="O119" s="57"/>
      <c r="P119" s="58"/>
    </row>
    <row r="120" spans="2:19" x14ac:dyDescent="0.25">
      <c r="J120" s="57"/>
      <c r="K120" s="57"/>
      <c r="L120" s="57"/>
      <c r="M120" s="57"/>
      <c r="N120" s="58"/>
      <c r="O120" s="57"/>
      <c r="P120" s="58"/>
    </row>
    <row r="121" spans="2:19" x14ac:dyDescent="0.25">
      <c r="J121" s="57"/>
      <c r="K121" s="57"/>
      <c r="L121" s="57"/>
      <c r="M121" s="57"/>
      <c r="N121" s="58"/>
      <c r="O121" s="57"/>
      <c r="P121" s="58"/>
    </row>
    <row r="122" spans="2:19" x14ac:dyDescent="0.25">
      <c r="J122" s="57"/>
      <c r="K122" s="57"/>
      <c r="L122" s="57"/>
      <c r="M122" s="57"/>
      <c r="N122" s="58"/>
      <c r="O122" s="57"/>
      <c r="P122" s="58"/>
    </row>
    <row r="123" spans="2:19" x14ac:dyDescent="0.25">
      <c r="J123" s="57"/>
      <c r="K123" s="57"/>
      <c r="L123" s="57"/>
      <c r="M123" s="57"/>
      <c r="N123" s="58"/>
      <c r="O123" s="57"/>
      <c r="P123" s="58"/>
    </row>
    <row r="124" spans="2:19" x14ac:dyDescent="0.25">
      <c r="J124" s="57"/>
      <c r="K124" s="57"/>
      <c r="L124" s="57"/>
      <c r="M124" s="57"/>
      <c r="N124" s="58"/>
      <c r="O124" s="57"/>
      <c r="P124" s="58"/>
    </row>
    <row r="125" spans="2:19" x14ac:dyDescent="0.25">
      <c r="J125" s="57"/>
      <c r="K125" s="57"/>
      <c r="L125" s="57"/>
      <c r="M125" s="57"/>
      <c r="N125" s="58"/>
      <c r="O125" s="57"/>
      <c r="P125" s="58"/>
    </row>
    <row r="126" spans="2:19" x14ac:dyDescent="0.25">
      <c r="J126" s="57"/>
      <c r="K126" s="57"/>
      <c r="L126" s="57"/>
      <c r="M126" s="57"/>
      <c r="N126" s="58"/>
      <c r="O126" s="57"/>
      <c r="P126" s="58"/>
    </row>
    <row r="127" spans="2:19" x14ac:dyDescent="0.25">
      <c r="J127" s="57"/>
      <c r="K127" s="57"/>
      <c r="L127" s="57"/>
      <c r="M127" s="57"/>
      <c r="N127" s="58"/>
      <c r="O127" s="57"/>
      <c r="P127" s="58"/>
    </row>
    <row r="128" spans="2:19" x14ac:dyDescent="0.25">
      <c r="J128" s="57"/>
      <c r="K128" s="57"/>
      <c r="L128" s="57"/>
      <c r="M128" s="57"/>
      <c r="N128" s="58"/>
      <c r="O128" s="57"/>
      <c r="P128" s="58"/>
    </row>
    <row r="129" spans="10:16" x14ac:dyDescent="0.25">
      <c r="J129" s="57"/>
      <c r="K129" s="57"/>
      <c r="L129" s="57"/>
      <c r="M129" s="57"/>
      <c r="N129" s="58"/>
      <c r="O129" s="57"/>
      <c r="P129" s="58"/>
    </row>
    <row r="130" spans="10:16" x14ac:dyDescent="0.25">
      <c r="J130" s="57"/>
      <c r="K130" s="57"/>
      <c r="L130" s="57"/>
      <c r="M130" s="57"/>
      <c r="N130" s="58"/>
      <c r="O130" s="57"/>
      <c r="P130" s="58"/>
    </row>
    <row r="131" spans="10:16" x14ac:dyDescent="0.25">
      <c r="J131" s="57"/>
      <c r="K131" s="57"/>
      <c r="L131" s="57"/>
      <c r="M131" s="57"/>
      <c r="N131" s="58"/>
      <c r="O131" s="57"/>
      <c r="P131" s="58"/>
    </row>
    <row r="132" spans="10:16" x14ac:dyDescent="0.25">
      <c r="J132" s="57"/>
      <c r="K132" s="57"/>
      <c r="L132" s="57"/>
      <c r="M132" s="57"/>
      <c r="N132" s="58"/>
      <c r="O132" s="57"/>
      <c r="P132" s="58"/>
    </row>
    <row r="133" spans="10:16" x14ac:dyDescent="0.25">
      <c r="J133" s="57"/>
      <c r="K133" s="57"/>
      <c r="L133" s="57"/>
      <c r="M133" s="57"/>
      <c r="N133" s="58"/>
      <c r="O133" s="57"/>
      <c r="P133" s="58"/>
    </row>
    <row r="134" spans="10:16" x14ac:dyDescent="0.25">
      <c r="J134" s="57"/>
      <c r="K134" s="57"/>
      <c r="L134" s="57"/>
      <c r="M134" s="57"/>
      <c r="N134" s="58"/>
      <c r="O134" s="57"/>
      <c r="P134" s="58"/>
    </row>
    <row r="135" spans="10:16" x14ac:dyDescent="0.25">
      <c r="J135" s="57"/>
      <c r="K135" s="57"/>
      <c r="L135" s="57"/>
      <c r="M135" s="57"/>
      <c r="N135" s="58"/>
      <c r="O135" s="57"/>
      <c r="P135" s="58"/>
    </row>
    <row r="136" spans="10:16" x14ac:dyDescent="0.25">
      <c r="J136" s="57"/>
      <c r="K136" s="57"/>
      <c r="L136" s="57"/>
      <c r="M136" s="57"/>
      <c r="N136" s="58"/>
      <c r="O136" s="57"/>
      <c r="P136" s="58"/>
    </row>
    <row r="137" spans="10:16" x14ac:dyDescent="0.25">
      <c r="J137" s="57"/>
      <c r="K137" s="57"/>
      <c r="L137" s="57"/>
      <c r="M137" s="57"/>
      <c r="N137" s="58"/>
      <c r="O137" s="57"/>
      <c r="P137" s="58"/>
    </row>
    <row r="138" spans="10:16" x14ac:dyDescent="0.25">
      <c r="J138" s="57"/>
      <c r="K138" s="57"/>
      <c r="L138" s="57"/>
      <c r="M138" s="57"/>
      <c r="N138" s="58"/>
      <c r="O138" s="57"/>
      <c r="P138" s="58"/>
    </row>
    <row r="139" spans="10:16" x14ac:dyDescent="0.25">
      <c r="J139" s="57"/>
      <c r="K139" s="57"/>
      <c r="L139" s="57"/>
      <c r="M139" s="57"/>
      <c r="N139" s="58"/>
      <c r="O139" s="57"/>
      <c r="P139" s="58"/>
    </row>
    <row r="140" spans="10:16" x14ac:dyDescent="0.25">
      <c r="J140" s="57"/>
      <c r="K140" s="57"/>
      <c r="L140" s="57"/>
      <c r="M140" s="57"/>
      <c r="N140" s="58"/>
      <c r="O140" s="57"/>
      <c r="P140" s="58"/>
    </row>
    <row r="141" spans="10:16" x14ac:dyDescent="0.25">
      <c r="J141" s="57"/>
      <c r="K141" s="57"/>
      <c r="L141" s="57"/>
      <c r="M141" s="57"/>
      <c r="N141" s="58"/>
      <c r="O141" s="57"/>
      <c r="P141" s="58"/>
    </row>
    <row r="142" spans="10:16" x14ac:dyDescent="0.25">
      <c r="J142" s="57"/>
      <c r="K142" s="57"/>
      <c r="L142" s="57"/>
      <c r="M142" s="57"/>
      <c r="N142" s="58"/>
      <c r="O142" s="57"/>
      <c r="P142" s="58"/>
    </row>
    <row r="143" spans="10:16" x14ac:dyDescent="0.25">
      <c r="J143" s="57"/>
      <c r="K143" s="57"/>
      <c r="L143" s="57"/>
      <c r="M143" s="57"/>
      <c r="N143" s="58"/>
      <c r="O143" s="57"/>
      <c r="P143" s="58"/>
    </row>
    <row r="144" spans="10:16" x14ac:dyDescent="0.25">
      <c r="J144" s="57"/>
      <c r="K144" s="57"/>
      <c r="L144" s="57"/>
      <c r="M144" s="57"/>
      <c r="N144" s="58"/>
      <c r="O144" s="57"/>
      <c r="P144" s="58"/>
    </row>
    <row r="145" spans="10:16" x14ac:dyDescent="0.25">
      <c r="J145" s="57"/>
      <c r="K145" s="57"/>
      <c r="L145" s="57"/>
      <c r="M145" s="57"/>
      <c r="N145" s="58"/>
      <c r="O145" s="57"/>
      <c r="P145" s="58"/>
    </row>
    <row r="146" spans="10:16" x14ac:dyDescent="0.25">
      <c r="J146" s="57"/>
      <c r="K146" s="57"/>
      <c r="L146" s="57"/>
      <c r="M146" s="57"/>
      <c r="N146" s="58"/>
      <c r="O146" s="57"/>
      <c r="P146" s="58"/>
    </row>
    <row r="147" spans="10:16" x14ac:dyDescent="0.25">
      <c r="J147" s="57"/>
      <c r="K147" s="57"/>
      <c r="L147" s="57"/>
      <c r="M147" s="57"/>
      <c r="N147" s="58"/>
      <c r="O147" s="57"/>
      <c r="P147" s="58"/>
    </row>
    <row r="148" spans="10:16" x14ac:dyDescent="0.25">
      <c r="J148" s="57"/>
      <c r="K148" s="57"/>
      <c r="L148" s="57"/>
      <c r="M148" s="57"/>
      <c r="N148" s="58"/>
      <c r="O148" s="57"/>
      <c r="P148" s="58"/>
    </row>
    <row r="149" spans="10:16" x14ac:dyDescent="0.25">
      <c r="J149" s="57"/>
      <c r="K149" s="57"/>
      <c r="L149" s="57"/>
      <c r="M149" s="57"/>
      <c r="N149" s="58"/>
      <c r="O149" s="57"/>
      <c r="P149" s="58"/>
    </row>
    <row r="150" spans="10:16" x14ac:dyDescent="0.25">
      <c r="J150" s="57"/>
      <c r="K150" s="57"/>
      <c r="L150" s="57"/>
      <c r="M150" s="57"/>
      <c r="N150" s="58"/>
      <c r="O150" s="57"/>
      <c r="P150" s="58"/>
    </row>
    <row r="151" spans="10:16" x14ac:dyDescent="0.25">
      <c r="J151" s="57"/>
      <c r="K151" s="57"/>
      <c r="L151" s="57"/>
      <c r="M151" s="57"/>
      <c r="N151" s="58"/>
      <c r="O151" s="57"/>
      <c r="P151" s="58"/>
    </row>
    <row r="152" spans="10:16" x14ac:dyDescent="0.25">
      <c r="J152" s="57"/>
      <c r="K152" s="57"/>
      <c r="L152" s="57"/>
      <c r="M152" s="57"/>
      <c r="N152" s="58"/>
      <c r="O152" s="57"/>
      <c r="P152" s="58"/>
    </row>
    <row r="153" spans="10:16" x14ac:dyDescent="0.25">
      <c r="J153" s="57"/>
      <c r="K153" s="57"/>
      <c r="L153" s="57"/>
      <c r="M153" s="57"/>
      <c r="N153" s="58"/>
      <c r="O153" s="57"/>
      <c r="P153" s="58"/>
    </row>
    <row r="154" spans="10:16" x14ac:dyDescent="0.25">
      <c r="J154" s="57"/>
      <c r="K154" s="57"/>
      <c r="L154" s="57"/>
      <c r="M154" s="57"/>
      <c r="N154" s="58"/>
      <c r="O154" s="57"/>
      <c r="P154" s="58"/>
    </row>
    <row r="155" spans="10:16" x14ac:dyDescent="0.25">
      <c r="J155" s="57"/>
      <c r="K155" s="57"/>
      <c r="L155" s="57"/>
      <c r="M155" s="57"/>
      <c r="N155" s="58"/>
      <c r="O155" s="57"/>
      <c r="P155" s="58"/>
    </row>
    <row r="156" spans="10:16" x14ac:dyDescent="0.25">
      <c r="J156" s="57"/>
      <c r="K156" s="57"/>
      <c r="L156" s="57"/>
      <c r="M156" s="57"/>
      <c r="N156" s="58"/>
      <c r="O156" s="57"/>
      <c r="P156" s="58"/>
    </row>
    <row r="157" spans="10:16" x14ac:dyDescent="0.25">
      <c r="J157" s="57"/>
      <c r="K157" s="57"/>
      <c r="L157" s="57"/>
      <c r="M157" s="57"/>
      <c r="N157" s="58"/>
      <c r="O157" s="57"/>
      <c r="P157" s="58"/>
    </row>
    <row r="158" spans="10:16" x14ac:dyDescent="0.25">
      <c r="J158" s="57"/>
      <c r="K158" s="57"/>
      <c r="L158" s="57"/>
      <c r="M158" s="57"/>
      <c r="N158" s="58"/>
      <c r="O158" s="57"/>
      <c r="P158" s="58"/>
    </row>
    <row r="159" spans="10:16" x14ac:dyDescent="0.25">
      <c r="J159" s="57"/>
      <c r="K159" s="57"/>
      <c r="L159" s="57"/>
      <c r="M159" s="57"/>
      <c r="N159" s="58"/>
      <c r="O159" s="57"/>
      <c r="P159" s="58"/>
    </row>
    <row r="160" spans="10:16" x14ac:dyDescent="0.25">
      <c r="J160" s="57"/>
      <c r="K160" s="57"/>
      <c r="L160" s="57"/>
      <c r="M160" s="57"/>
      <c r="N160" s="58"/>
      <c r="O160" s="57"/>
      <c r="P160" s="58"/>
    </row>
    <row r="161" spans="10:16" x14ac:dyDescent="0.25">
      <c r="J161" s="57"/>
      <c r="K161" s="57"/>
      <c r="L161" s="57"/>
      <c r="M161" s="57"/>
      <c r="N161" s="58"/>
      <c r="O161" s="57"/>
      <c r="P161" s="58"/>
    </row>
    <row r="162" spans="10:16" x14ac:dyDescent="0.25">
      <c r="J162" s="57"/>
      <c r="K162" s="57"/>
      <c r="L162" s="57"/>
      <c r="M162" s="57"/>
      <c r="N162" s="58"/>
      <c r="O162" s="57"/>
      <c r="P162" s="58"/>
    </row>
    <row r="163" spans="10:16" x14ac:dyDescent="0.25">
      <c r="J163" s="57"/>
      <c r="K163" s="57"/>
      <c r="L163" s="57"/>
      <c r="M163" s="57"/>
      <c r="N163" s="58"/>
      <c r="O163" s="57"/>
      <c r="P163" s="58"/>
    </row>
    <row r="164" spans="10:16" x14ac:dyDescent="0.25">
      <c r="J164" s="57"/>
      <c r="K164" s="57"/>
      <c r="L164" s="57"/>
      <c r="M164" s="57"/>
      <c r="N164" s="58"/>
      <c r="O164" s="57"/>
      <c r="P164" s="58"/>
    </row>
    <row r="165" spans="10:16" x14ac:dyDescent="0.25">
      <c r="J165" s="57"/>
      <c r="K165" s="57"/>
      <c r="L165" s="57"/>
      <c r="M165" s="57"/>
      <c r="N165" s="58"/>
      <c r="O165" s="57"/>
      <c r="P165" s="58"/>
    </row>
    <row r="166" spans="10:16" x14ac:dyDescent="0.25">
      <c r="J166" s="57"/>
      <c r="K166" s="57"/>
      <c r="L166" s="57"/>
      <c r="M166" s="57"/>
      <c r="N166" s="58"/>
      <c r="O166" s="57"/>
      <c r="P166" s="58"/>
    </row>
    <row r="167" spans="10:16" x14ac:dyDescent="0.25">
      <c r="J167" s="57"/>
      <c r="K167" s="57"/>
      <c r="L167" s="57"/>
      <c r="M167" s="57"/>
      <c r="N167" s="58"/>
      <c r="O167" s="57"/>
      <c r="P167" s="58"/>
    </row>
    <row r="168" spans="10:16" x14ac:dyDescent="0.25">
      <c r="J168" s="57"/>
      <c r="K168" s="57"/>
      <c r="L168" s="57"/>
      <c r="M168" s="57"/>
      <c r="N168" s="58"/>
      <c r="O168" s="57"/>
      <c r="P168" s="58"/>
    </row>
    <row r="169" spans="10:16" x14ac:dyDescent="0.25">
      <c r="J169" s="57"/>
      <c r="K169" s="57"/>
      <c r="L169" s="57"/>
      <c r="M169" s="57"/>
      <c r="N169" s="58"/>
      <c r="O169" s="57"/>
      <c r="P169" s="58"/>
    </row>
    <row r="170" spans="10:16" x14ac:dyDescent="0.25">
      <c r="J170" s="57"/>
      <c r="K170" s="57"/>
      <c r="L170" s="57"/>
      <c r="M170" s="57"/>
      <c r="N170" s="58"/>
      <c r="O170" s="57"/>
      <c r="P170" s="58"/>
    </row>
    <row r="171" spans="10:16" x14ac:dyDescent="0.25">
      <c r="J171" s="57"/>
      <c r="K171" s="57"/>
      <c r="L171" s="57"/>
      <c r="M171" s="57"/>
      <c r="N171" s="58"/>
      <c r="O171" s="57"/>
      <c r="P171" s="58"/>
    </row>
    <row r="172" spans="10:16" x14ac:dyDescent="0.25">
      <c r="J172" s="57"/>
      <c r="K172" s="57"/>
      <c r="L172" s="57"/>
      <c r="M172" s="57"/>
      <c r="N172" s="58"/>
      <c r="O172" s="57"/>
      <c r="P172" s="58"/>
    </row>
    <row r="173" spans="10:16" x14ac:dyDescent="0.25">
      <c r="J173" s="57"/>
      <c r="K173" s="57"/>
      <c r="L173" s="57"/>
      <c r="M173" s="57"/>
      <c r="N173" s="58"/>
      <c r="O173" s="57"/>
      <c r="P173" s="58"/>
    </row>
    <row r="174" spans="10:16" x14ac:dyDescent="0.25">
      <c r="J174" s="57"/>
      <c r="K174" s="57"/>
      <c r="L174" s="57"/>
      <c r="M174" s="57"/>
      <c r="N174" s="58"/>
      <c r="O174" s="57"/>
      <c r="P174" s="58"/>
    </row>
    <row r="175" spans="10:16" x14ac:dyDescent="0.25">
      <c r="J175" s="57"/>
      <c r="K175" s="57"/>
      <c r="L175" s="57"/>
      <c r="M175" s="57"/>
      <c r="N175" s="58"/>
      <c r="O175" s="57"/>
      <c r="P175" s="58"/>
    </row>
    <row r="176" spans="10:16" x14ac:dyDescent="0.25">
      <c r="J176" s="57"/>
      <c r="K176" s="57"/>
      <c r="L176" s="57"/>
      <c r="M176" s="57"/>
      <c r="N176" s="58"/>
      <c r="O176" s="57"/>
      <c r="P176" s="58"/>
    </row>
    <row r="177" spans="10:16" x14ac:dyDescent="0.25">
      <c r="J177" s="57"/>
      <c r="K177" s="57"/>
      <c r="L177" s="57"/>
      <c r="M177" s="57"/>
      <c r="N177" s="58"/>
      <c r="O177" s="57"/>
      <c r="P177" s="58"/>
    </row>
    <row r="178" spans="10:16" x14ac:dyDescent="0.25">
      <c r="J178" s="57"/>
      <c r="K178" s="57"/>
      <c r="L178" s="57"/>
      <c r="M178" s="57"/>
      <c r="N178" s="58"/>
      <c r="O178" s="57"/>
      <c r="P178" s="58"/>
    </row>
    <row r="179" spans="10:16" x14ac:dyDescent="0.25">
      <c r="J179" s="57"/>
      <c r="K179" s="57"/>
      <c r="L179" s="57"/>
      <c r="M179" s="57"/>
      <c r="N179" s="58"/>
      <c r="O179" s="57"/>
      <c r="P179" s="58"/>
    </row>
    <row r="180" spans="10:16" x14ac:dyDescent="0.25">
      <c r="J180" s="57"/>
      <c r="K180" s="57"/>
      <c r="L180" s="57"/>
      <c r="M180" s="57"/>
      <c r="N180" s="58"/>
      <c r="O180" s="57"/>
      <c r="P180" s="58"/>
    </row>
    <row r="181" spans="10:16" x14ac:dyDescent="0.25">
      <c r="J181" s="57"/>
      <c r="K181" s="57"/>
      <c r="L181" s="57"/>
      <c r="M181" s="57"/>
      <c r="N181" s="58"/>
      <c r="O181" s="57"/>
      <c r="P181" s="58"/>
    </row>
    <row r="182" spans="10:16" x14ac:dyDescent="0.25">
      <c r="J182" s="57"/>
      <c r="K182" s="57"/>
      <c r="L182" s="57"/>
      <c r="M182" s="57"/>
      <c r="N182" s="58"/>
      <c r="O182" s="57"/>
      <c r="P182" s="58"/>
    </row>
    <row r="183" spans="10:16" x14ac:dyDescent="0.25">
      <c r="J183" s="57"/>
      <c r="K183" s="57"/>
      <c r="L183" s="57"/>
      <c r="M183" s="57"/>
      <c r="N183" s="58"/>
      <c r="O183" s="57"/>
      <c r="P183" s="58"/>
    </row>
    <row r="184" spans="10:16" x14ac:dyDescent="0.25">
      <c r="J184" s="57"/>
      <c r="K184" s="57"/>
      <c r="L184" s="57"/>
      <c r="M184" s="57"/>
      <c r="N184" s="58"/>
      <c r="O184" s="57"/>
      <c r="P184" s="58"/>
    </row>
    <row r="185" spans="10:16" x14ac:dyDescent="0.25">
      <c r="J185" s="57"/>
      <c r="K185" s="57"/>
      <c r="L185" s="57"/>
      <c r="M185" s="57"/>
      <c r="N185" s="58"/>
      <c r="O185" s="57"/>
      <c r="P185" s="58"/>
    </row>
    <row r="186" spans="10:16" x14ac:dyDescent="0.25">
      <c r="J186" s="57"/>
      <c r="K186" s="57"/>
      <c r="L186" s="57"/>
      <c r="M186" s="57"/>
      <c r="N186" s="58"/>
      <c r="O186" s="57"/>
      <c r="P186" s="58"/>
    </row>
    <row r="187" spans="10:16" x14ac:dyDescent="0.25">
      <c r="J187" s="57"/>
      <c r="K187" s="57"/>
      <c r="L187" s="57"/>
      <c r="M187" s="57"/>
      <c r="N187" s="58"/>
      <c r="O187" s="57"/>
      <c r="P187" s="58"/>
    </row>
    <row r="188" spans="10:16" x14ac:dyDescent="0.25">
      <c r="J188" s="57"/>
      <c r="K188" s="57"/>
      <c r="L188" s="57"/>
      <c r="M188" s="57"/>
      <c r="N188" s="58"/>
      <c r="O188" s="57"/>
      <c r="P188" s="58"/>
    </row>
    <row r="189" spans="10:16" x14ac:dyDescent="0.25">
      <c r="J189" s="57"/>
      <c r="K189" s="57"/>
      <c r="L189" s="57"/>
      <c r="M189" s="57"/>
      <c r="N189" s="58"/>
      <c r="O189" s="57"/>
      <c r="P189" s="58"/>
    </row>
    <row r="190" spans="10:16" x14ac:dyDescent="0.25">
      <c r="J190" s="57"/>
      <c r="K190" s="57"/>
      <c r="L190" s="57"/>
      <c r="M190" s="57"/>
      <c r="N190" s="58"/>
      <c r="O190" s="57"/>
      <c r="P190" s="58"/>
    </row>
    <row r="191" spans="10:16" x14ac:dyDescent="0.25">
      <c r="J191" s="57"/>
      <c r="K191" s="57"/>
      <c r="L191" s="57"/>
      <c r="M191" s="57"/>
      <c r="N191" s="58"/>
      <c r="O191" s="57"/>
      <c r="P191" s="58"/>
    </row>
    <row r="192" spans="10:16" x14ac:dyDescent="0.25">
      <c r="J192" s="57"/>
      <c r="K192" s="57"/>
      <c r="L192" s="57"/>
      <c r="M192" s="57"/>
      <c r="N192" s="58"/>
      <c r="O192" s="57"/>
      <c r="P192" s="58"/>
    </row>
    <row r="193" spans="10:16" x14ac:dyDescent="0.25">
      <c r="J193" s="57"/>
      <c r="K193" s="57"/>
      <c r="L193" s="57"/>
      <c r="M193" s="57"/>
      <c r="N193" s="58"/>
      <c r="O193" s="57"/>
      <c r="P193" s="58"/>
    </row>
    <row r="194" spans="10:16" x14ac:dyDescent="0.25">
      <c r="J194" s="57"/>
      <c r="K194" s="57"/>
      <c r="L194" s="57"/>
      <c r="M194" s="57"/>
      <c r="N194" s="58"/>
      <c r="O194" s="57"/>
      <c r="P194" s="58"/>
    </row>
    <row r="195" spans="10:16" x14ac:dyDescent="0.25">
      <c r="J195" s="57"/>
      <c r="K195" s="57"/>
      <c r="L195" s="57"/>
      <c r="M195" s="57"/>
      <c r="N195" s="58"/>
      <c r="O195" s="57"/>
      <c r="P195" s="58"/>
    </row>
    <row r="196" spans="10:16" x14ac:dyDescent="0.25">
      <c r="J196" s="57"/>
      <c r="K196" s="57"/>
      <c r="L196" s="57"/>
      <c r="M196" s="57"/>
      <c r="N196" s="58"/>
      <c r="O196" s="57"/>
      <c r="P196" s="58"/>
    </row>
    <row r="197" spans="10:16" x14ac:dyDescent="0.25">
      <c r="J197" s="57"/>
      <c r="K197" s="57"/>
      <c r="L197" s="57"/>
      <c r="M197" s="57"/>
      <c r="N197" s="58"/>
      <c r="O197" s="57"/>
      <c r="P197" s="58"/>
    </row>
    <row r="198" spans="10:16" x14ac:dyDescent="0.25">
      <c r="J198" s="57"/>
      <c r="K198" s="57"/>
      <c r="L198" s="57"/>
      <c r="M198" s="57"/>
      <c r="N198" s="58"/>
      <c r="O198" s="57"/>
      <c r="P198" s="58"/>
    </row>
    <row r="199" spans="10:16" x14ac:dyDescent="0.25">
      <c r="J199" s="57"/>
      <c r="K199" s="57"/>
      <c r="L199" s="57"/>
      <c r="M199" s="57"/>
      <c r="N199" s="58"/>
      <c r="O199" s="57"/>
      <c r="P199" s="58"/>
    </row>
    <row r="200" spans="10:16" x14ac:dyDescent="0.25">
      <c r="J200" s="57"/>
      <c r="K200" s="57"/>
      <c r="L200" s="57"/>
      <c r="M200" s="57"/>
      <c r="N200" s="58"/>
      <c r="O200" s="57"/>
      <c r="P200" s="58"/>
    </row>
    <row r="201" spans="10:16" x14ac:dyDescent="0.25">
      <c r="J201" s="57"/>
      <c r="K201" s="57"/>
      <c r="L201" s="57"/>
      <c r="M201" s="57"/>
      <c r="N201" s="58"/>
      <c r="O201" s="57"/>
      <c r="P201" s="58"/>
    </row>
    <row r="202" spans="10:16" x14ac:dyDescent="0.25">
      <c r="J202" s="57"/>
      <c r="K202" s="57"/>
      <c r="L202" s="57"/>
      <c r="M202" s="57"/>
      <c r="N202" s="58"/>
      <c r="O202" s="57"/>
      <c r="P202" s="58"/>
    </row>
    <row r="203" spans="10:16" x14ac:dyDescent="0.25">
      <c r="J203" s="57"/>
      <c r="K203" s="57"/>
      <c r="L203" s="57"/>
      <c r="M203" s="57"/>
      <c r="N203" s="58"/>
      <c r="O203" s="57"/>
      <c r="P203" s="58"/>
    </row>
    <row r="204" spans="10:16" x14ac:dyDescent="0.25">
      <c r="J204" s="57"/>
      <c r="K204" s="57"/>
      <c r="L204" s="57"/>
      <c r="M204" s="57"/>
      <c r="N204" s="58"/>
      <c r="O204" s="57"/>
      <c r="P204" s="58"/>
    </row>
    <row r="205" spans="10:16" x14ac:dyDescent="0.25">
      <c r="J205" s="57"/>
      <c r="K205" s="57"/>
      <c r="L205" s="57"/>
      <c r="M205" s="57"/>
      <c r="N205" s="58"/>
      <c r="O205" s="57"/>
      <c r="P205" s="58"/>
    </row>
    <row r="206" spans="10:16" x14ac:dyDescent="0.25">
      <c r="J206" s="57"/>
      <c r="K206" s="57"/>
      <c r="L206" s="57"/>
      <c r="M206" s="57"/>
      <c r="N206" s="58"/>
      <c r="O206" s="57"/>
      <c r="P206" s="58"/>
    </row>
    <row r="207" spans="10:16" x14ac:dyDescent="0.25">
      <c r="J207" s="57"/>
      <c r="K207" s="57"/>
      <c r="L207" s="57"/>
      <c r="M207" s="57"/>
      <c r="N207" s="58"/>
      <c r="O207" s="57"/>
      <c r="P207" s="58"/>
    </row>
    <row r="208" spans="10:16" x14ac:dyDescent="0.25">
      <c r="J208" s="57"/>
      <c r="K208" s="57"/>
      <c r="L208" s="57"/>
      <c r="M208" s="57"/>
      <c r="N208" s="58"/>
      <c r="O208" s="57"/>
      <c r="P208" s="58"/>
    </row>
    <row r="209" spans="10:16" x14ac:dyDescent="0.25">
      <c r="J209" s="57"/>
      <c r="K209" s="57"/>
      <c r="L209" s="57"/>
      <c r="M209" s="57"/>
      <c r="N209" s="58"/>
      <c r="O209" s="57"/>
      <c r="P209" s="58"/>
    </row>
    <row r="210" spans="10:16" x14ac:dyDescent="0.25">
      <c r="J210" s="57"/>
      <c r="K210" s="57"/>
      <c r="L210" s="57"/>
      <c r="M210" s="57"/>
      <c r="N210" s="58"/>
      <c r="O210" s="57"/>
      <c r="P210" s="58"/>
    </row>
    <row r="211" spans="10:16" x14ac:dyDescent="0.25">
      <c r="J211" s="57"/>
      <c r="K211" s="57"/>
      <c r="L211" s="57"/>
      <c r="M211" s="57"/>
      <c r="N211" s="58"/>
      <c r="O211" s="57"/>
      <c r="P211" s="58"/>
    </row>
    <row r="212" spans="10:16" x14ac:dyDescent="0.25">
      <c r="J212" s="57"/>
      <c r="K212" s="57"/>
      <c r="L212" s="57"/>
      <c r="M212" s="57"/>
      <c r="N212" s="58"/>
      <c r="O212" s="57"/>
      <c r="P212" s="58"/>
    </row>
    <row r="213" spans="10:16" x14ac:dyDescent="0.25">
      <c r="J213" s="57"/>
      <c r="K213" s="57"/>
      <c r="L213" s="57"/>
      <c r="M213" s="57"/>
      <c r="N213" s="58"/>
      <c r="O213" s="57"/>
      <c r="P213" s="58"/>
    </row>
    <row r="214" spans="10:16" x14ac:dyDescent="0.25">
      <c r="J214" s="57"/>
      <c r="K214" s="57"/>
      <c r="L214" s="57"/>
      <c r="M214" s="57"/>
      <c r="N214" s="58"/>
      <c r="O214" s="57"/>
      <c r="P214" s="58"/>
    </row>
    <row r="215" spans="10:16" x14ac:dyDescent="0.25">
      <c r="J215" s="57"/>
      <c r="K215" s="57"/>
      <c r="L215" s="57"/>
      <c r="M215" s="57"/>
      <c r="N215" s="58"/>
      <c r="O215" s="57"/>
      <c r="P215" s="58"/>
    </row>
    <row r="216" spans="10:16" x14ac:dyDescent="0.25">
      <c r="J216" s="57"/>
      <c r="K216" s="57"/>
      <c r="L216" s="57"/>
      <c r="M216" s="57"/>
      <c r="N216" s="58"/>
      <c r="O216" s="57"/>
      <c r="P216" s="58"/>
    </row>
    <row r="217" spans="10:16" x14ac:dyDescent="0.25">
      <c r="J217" s="57"/>
      <c r="K217" s="57"/>
      <c r="L217" s="57"/>
      <c r="M217" s="57"/>
      <c r="N217" s="58"/>
      <c r="O217" s="57"/>
      <c r="P217" s="58"/>
    </row>
    <row r="218" spans="10:16" x14ac:dyDescent="0.25">
      <c r="J218" s="57"/>
      <c r="K218" s="57"/>
      <c r="L218" s="57"/>
      <c r="M218" s="57"/>
      <c r="N218" s="58"/>
      <c r="O218" s="57"/>
      <c r="P218" s="58"/>
    </row>
    <row r="219" spans="10:16" x14ac:dyDescent="0.25">
      <c r="J219" s="57"/>
      <c r="K219" s="57"/>
      <c r="L219" s="57"/>
      <c r="M219" s="57"/>
      <c r="N219" s="58"/>
      <c r="O219" s="57"/>
      <c r="P219" s="58"/>
    </row>
    <row r="220" spans="10:16" x14ac:dyDescent="0.25">
      <c r="J220" s="57"/>
      <c r="K220" s="57"/>
      <c r="L220" s="57"/>
      <c r="M220" s="57"/>
      <c r="N220" s="58"/>
      <c r="O220" s="57"/>
      <c r="P220" s="58"/>
    </row>
    <row r="221" spans="10:16" x14ac:dyDescent="0.25">
      <c r="J221" s="57"/>
      <c r="K221" s="57"/>
      <c r="L221" s="57"/>
      <c r="M221" s="57"/>
      <c r="N221" s="58"/>
      <c r="O221" s="57"/>
      <c r="P221" s="58"/>
    </row>
    <row r="222" spans="10:16" x14ac:dyDescent="0.25">
      <c r="J222" s="57"/>
      <c r="K222" s="57"/>
      <c r="L222" s="57"/>
      <c r="M222" s="57"/>
      <c r="N222" s="58"/>
      <c r="O222" s="57"/>
      <c r="P222" s="58"/>
    </row>
    <row r="223" spans="10:16" x14ac:dyDescent="0.25">
      <c r="J223" s="57"/>
      <c r="K223" s="57"/>
      <c r="L223" s="57"/>
      <c r="M223" s="57"/>
      <c r="N223" s="58"/>
      <c r="O223" s="57"/>
      <c r="P223" s="58"/>
    </row>
    <row r="224" spans="10:16" x14ac:dyDescent="0.25">
      <c r="J224" s="57"/>
      <c r="K224" s="57"/>
      <c r="L224" s="57"/>
      <c r="M224" s="57"/>
      <c r="N224" s="58"/>
      <c r="O224" s="57"/>
      <c r="P224" s="58"/>
    </row>
    <row r="225" spans="10:16" x14ac:dyDescent="0.25">
      <c r="J225" s="57"/>
      <c r="K225" s="57"/>
      <c r="L225" s="57"/>
      <c r="M225" s="57"/>
      <c r="N225" s="58"/>
      <c r="O225" s="57"/>
      <c r="P225" s="58"/>
    </row>
    <row r="226" spans="10:16" x14ac:dyDescent="0.25">
      <c r="J226" s="57"/>
      <c r="K226" s="57"/>
      <c r="L226" s="57"/>
      <c r="M226" s="57"/>
      <c r="N226" s="58"/>
      <c r="O226" s="57"/>
      <c r="P226" s="58"/>
    </row>
    <row r="227" spans="10:16" x14ac:dyDescent="0.25">
      <c r="J227" s="57"/>
      <c r="K227" s="57"/>
      <c r="L227" s="57"/>
      <c r="M227" s="57"/>
      <c r="N227" s="58"/>
      <c r="O227" s="57"/>
      <c r="P227" s="58"/>
    </row>
    <row r="228" spans="10:16" x14ac:dyDescent="0.25">
      <c r="J228" s="57"/>
      <c r="K228" s="57"/>
      <c r="L228" s="57"/>
      <c r="M228" s="57"/>
      <c r="N228" s="58"/>
      <c r="O228" s="57"/>
      <c r="P228" s="58"/>
    </row>
    <row r="229" spans="10:16" x14ac:dyDescent="0.25">
      <c r="J229" s="57"/>
      <c r="K229" s="57"/>
      <c r="L229" s="57"/>
      <c r="M229" s="57"/>
      <c r="N229" s="58"/>
      <c r="O229" s="57"/>
      <c r="P229" s="58"/>
    </row>
    <row r="230" spans="10:16" x14ac:dyDescent="0.25">
      <c r="J230" s="57"/>
      <c r="K230" s="57"/>
      <c r="L230" s="57"/>
      <c r="M230" s="57"/>
      <c r="N230" s="58"/>
      <c r="O230" s="57"/>
      <c r="P230" s="58"/>
    </row>
    <row r="231" spans="10:16" x14ac:dyDescent="0.25">
      <c r="J231" s="57"/>
      <c r="K231" s="57"/>
      <c r="L231" s="57"/>
      <c r="M231" s="57"/>
      <c r="N231" s="58"/>
      <c r="O231" s="57"/>
      <c r="P231" s="58"/>
    </row>
  </sheetData>
  <mergeCells count="88">
    <mergeCell ref="C87:I87"/>
    <mergeCell ref="C103:I103"/>
    <mergeCell ref="O96:O99"/>
    <mergeCell ref="N37:N39"/>
    <mergeCell ref="P15:P17"/>
    <mergeCell ref="P52:P54"/>
    <mergeCell ref="P50:P51"/>
    <mergeCell ref="N40:N43"/>
    <mergeCell ref="O40:O43"/>
    <mergeCell ref="P40:P43"/>
    <mergeCell ref="O44:O46"/>
    <mergeCell ref="B4:B5"/>
    <mergeCell ref="J4:N4"/>
    <mergeCell ref="B8:B10"/>
    <mergeCell ref="N8:N10"/>
    <mergeCell ref="B23:B25"/>
    <mergeCell ref="N23:N25"/>
    <mergeCell ref="B15:B17"/>
    <mergeCell ref="N15:N17"/>
    <mergeCell ref="B11:B14"/>
    <mergeCell ref="N11:N14"/>
    <mergeCell ref="B21:B22"/>
    <mergeCell ref="C4:I4"/>
    <mergeCell ref="B44:B46"/>
    <mergeCell ref="N44:N46"/>
    <mergeCell ref="N21:N22"/>
    <mergeCell ref="O21:O22"/>
    <mergeCell ref="B66:B67"/>
    <mergeCell ref="J66:N66"/>
    <mergeCell ref="N59:N60"/>
    <mergeCell ref="O59:O60"/>
    <mergeCell ref="C66:I66"/>
    <mergeCell ref="B105:B108"/>
    <mergeCell ref="N105:N108"/>
    <mergeCell ref="O30:O31"/>
    <mergeCell ref="O91:O93"/>
    <mergeCell ref="P91:P93"/>
    <mergeCell ref="P96:P99"/>
    <mergeCell ref="O105:O108"/>
    <mergeCell ref="P105:P108"/>
    <mergeCell ref="O70:O71"/>
    <mergeCell ref="P70:P71"/>
    <mergeCell ref="O37:O39"/>
    <mergeCell ref="P37:P39"/>
    <mergeCell ref="B73:B74"/>
    <mergeCell ref="N73:N74"/>
    <mergeCell ref="O73:O74"/>
    <mergeCell ref="P73:P74"/>
    <mergeCell ref="B87:B88"/>
    <mergeCell ref="J87:N87"/>
    <mergeCell ref="O4:O5"/>
    <mergeCell ref="N30:N31"/>
    <mergeCell ref="B30:B31"/>
    <mergeCell ref="B37:B39"/>
    <mergeCell ref="B70:B71"/>
    <mergeCell ref="N70:N71"/>
    <mergeCell ref="B40:B43"/>
    <mergeCell ref="O8:O10"/>
    <mergeCell ref="B50:B51"/>
    <mergeCell ref="N50:N51"/>
    <mergeCell ref="O50:O51"/>
    <mergeCell ref="B59:B60"/>
    <mergeCell ref="B52:B54"/>
    <mergeCell ref="N52:N54"/>
    <mergeCell ref="P4:P5"/>
    <mergeCell ref="O66:O67"/>
    <mergeCell ref="P66:P67"/>
    <mergeCell ref="O87:O88"/>
    <mergeCell ref="P87:P88"/>
    <mergeCell ref="O23:O25"/>
    <mergeCell ref="P23:P25"/>
    <mergeCell ref="O52:O54"/>
    <mergeCell ref="P44:P46"/>
    <mergeCell ref="P59:P60"/>
    <mergeCell ref="P8:P10"/>
    <mergeCell ref="O11:O14"/>
    <mergeCell ref="P30:P31"/>
    <mergeCell ref="P11:P14"/>
    <mergeCell ref="P21:P22"/>
    <mergeCell ref="O15:O17"/>
    <mergeCell ref="P103:P104"/>
    <mergeCell ref="O103:O104"/>
    <mergeCell ref="B103:B104"/>
    <mergeCell ref="J103:N103"/>
    <mergeCell ref="B91:B93"/>
    <mergeCell ref="N91:N93"/>
    <mergeCell ref="B96:B99"/>
    <mergeCell ref="N96:N99"/>
  </mergeCells>
  <pageMargins left="0.7" right="0.7" top="0.75" bottom="0.75" header="0.3" footer="0.3"/>
  <pageSetup paperSize="9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0B518-DDCD-4ECA-96D0-5502FD1076F2}">
  <dimension ref="B1:S231"/>
  <sheetViews>
    <sheetView zoomScale="85" zoomScaleNormal="85" workbookViewId="0">
      <selection activeCell="E25" sqref="E25"/>
    </sheetView>
  </sheetViews>
  <sheetFormatPr defaultColWidth="8.7109375" defaultRowHeight="15" x14ac:dyDescent="0.25"/>
  <cols>
    <col min="1" max="1" width="2.5703125" style="7" customWidth="1"/>
    <col min="2" max="2" width="44" style="7" customWidth="1"/>
    <col min="3" max="3" width="21.85546875" style="55" customWidth="1"/>
    <col min="4" max="6" width="14.28515625" style="55" customWidth="1"/>
    <col min="7" max="7" width="14.7109375" style="55" customWidth="1"/>
    <col min="8" max="8" width="16.140625" style="56" customWidth="1"/>
    <col min="9" max="9" width="18.7109375" style="56" customWidth="1"/>
    <col min="10" max="10" width="15" style="55" customWidth="1"/>
    <col min="11" max="11" width="15.28515625" style="55" customWidth="1"/>
    <col min="12" max="13" width="15.5703125" style="55" customWidth="1"/>
    <col min="14" max="14" width="19.7109375" style="133" customWidth="1"/>
    <col min="15" max="15" width="17.42578125" style="55" customWidth="1"/>
    <col min="16" max="16" width="13.7109375" style="133" customWidth="1"/>
    <col min="17" max="16384" width="8.7109375" style="7"/>
  </cols>
  <sheetData>
    <row r="1" spans="2:16" ht="21" x14ac:dyDescent="0.25">
      <c r="B1" s="134" t="s">
        <v>120</v>
      </c>
    </row>
    <row r="3" spans="2:16" ht="15.75" thickBot="1" x14ac:dyDescent="0.3">
      <c r="J3" s="57"/>
      <c r="K3" s="57"/>
      <c r="L3" s="57"/>
      <c r="M3" s="57"/>
      <c r="N3" s="58"/>
      <c r="O3" s="57"/>
      <c r="P3" s="58"/>
    </row>
    <row r="4" spans="2:16" s="8" customFormat="1" ht="29.65" customHeight="1" thickBot="1" x14ac:dyDescent="0.3">
      <c r="B4" s="409" t="s">
        <v>95</v>
      </c>
      <c r="C4" s="464" t="s">
        <v>183</v>
      </c>
      <c r="D4" s="465"/>
      <c r="E4" s="465"/>
      <c r="F4" s="465"/>
      <c r="G4" s="465"/>
      <c r="H4" s="465"/>
      <c r="I4" s="466"/>
      <c r="J4" s="411" t="s">
        <v>184</v>
      </c>
      <c r="K4" s="411"/>
      <c r="L4" s="411"/>
      <c r="M4" s="411"/>
      <c r="N4" s="411"/>
      <c r="O4" s="407" t="s">
        <v>191</v>
      </c>
      <c r="P4" s="405" t="s">
        <v>180</v>
      </c>
    </row>
    <row r="5" spans="2:16" s="8" customFormat="1" ht="45.75" thickBot="1" x14ac:dyDescent="0.3">
      <c r="B5" s="410"/>
      <c r="C5" s="46" t="s">
        <v>85</v>
      </c>
      <c r="D5" s="47" t="s">
        <v>171</v>
      </c>
      <c r="E5" s="47" t="s">
        <v>138</v>
      </c>
      <c r="F5" s="43" t="s">
        <v>181</v>
      </c>
      <c r="G5" s="47" t="s">
        <v>182</v>
      </c>
      <c r="H5" s="131" t="s">
        <v>176</v>
      </c>
      <c r="I5" s="44" t="s">
        <v>177</v>
      </c>
      <c r="J5" s="48" t="s">
        <v>173</v>
      </c>
      <c r="K5" s="49" t="s">
        <v>37</v>
      </c>
      <c r="L5" s="49" t="s">
        <v>174</v>
      </c>
      <c r="M5" s="50" t="s">
        <v>175</v>
      </c>
      <c r="N5" s="45" t="s">
        <v>178</v>
      </c>
      <c r="O5" s="408"/>
      <c r="P5" s="406"/>
    </row>
    <row r="6" spans="2:16" s="136" customFormat="1" ht="21" customHeight="1" thickBot="1" x14ac:dyDescent="0.3">
      <c r="B6" s="21" t="s">
        <v>94</v>
      </c>
      <c r="C6" s="137"/>
      <c r="D6" s="138"/>
      <c r="E6" s="138">
        <f t="shared" ref="E6:J6" si="0">E7+E20+E29</f>
        <v>0</v>
      </c>
      <c r="F6" s="138">
        <f t="shared" si="0"/>
        <v>0</v>
      </c>
      <c r="G6" s="138">
        <f t="shared" si="0"/>
        <v>0</v>
      </c>
      <c r="H6" s="143">
        <f t="shared" si="0"/>
        <v>0</v>
      </c>
      <c r="I6" s="141">
        <f t="shared" si="0"/>
        <v>0</v>
      </c>
      <c r="J6" s="142">
        <f t="shared" si="0"/>
        <v>0</v>
      </c>
      <c r="K6" s="138">
        <f t="shared" ref="K6:O6" si="1">K7+K20+K29</f>
        <v>0</v>
      </c>
      <c r="L6" s="138">
        <f t="shared" si="1"/>
        <v>0</v>
      </c>
      <c r="M6" s="138">
        <f t="shared" si="1"/>
        <v>0</v>
      </c>
      <c r="N6" s="143">
        <f t="shared" si="1"/>
        <v>0</v>
      </c>
      <c r="O6" s="144">
        <f t="shared" si="1"/>
        <v>0</v>
      </c>
      <c r="P6" s="144">
        <f>P7+P20+P29</f>
        <v>0</v>
      </c>
    </row>
    <row r="7" spans="2:16" s="135" customFormat="1" ht="15.75" thickBot="1" x14ac:dyDescent="0.3">
      <c r="B7" s="163" t="s">
        <v>39</v>
      </c>
      <c r="C7" s="164"/>
      <c r="D7" s="165"/>
      <c r="E7" s="165">
        <f t="shared" ref="E7:J7" si="2">SUM(E8:E19)</f>
        <v>0</v>
      </c>
      <c r="F7" s="166">
        <f t="shared" si="2"/>
        <v>0</v>
      </c>
      <c r="G7" s="165">
        <f t="shared" si="2"/>
        <v>0</v>
      </c>
      <c r="H7" s="231">
        <f t="shared" si="2"/>
        <v>0</v>
      </c>
      <c r="I7" s="167">
        <f t="shared" si="2"/>
        <v>0</v>
      </c>
      <c r="J7" s="168">
        <f t="shared" si="2"/>
        <v>0</v>
      </c>
      <c r="K7" s="165">
        <f t="shared" ref="K7:O7" si="3">SUM(K8:K19)</f>
        <v>0</v>
      </c>
      <c r="L7" s="165">
        <f t="shared" si="3"/>
        <v>0</v>
      </c>
      <c r="M7" s="165">
        <f t="shared" si="3"/>
        <v>0</v>
      </c>
      <c r="N7" s="167">
        <f t="shared" si="3"/>
        <v>0</v>
      </c>
      <c r="O7" s="169">
        <f t="shared" si="3"/>
        <v>0</v>
      </c>
      <c r="P7" s="169">
        <f>SUM(P8:P19)</f>
        <v>0</v>
      </c>
    </row>
    <row r="8" spans="2:16" x14ac:dyDescent="0.25">
      <c r="B8" s="427" t="s">
        <v>40</v>
      </c>
      <c r="C8" s="170" t="s">
        <v>41</v>
      </c>
      <c r="D8" s="171">
        <f>_xlfn.XLOOKUP(C8,'Fee rates and unit costs'!$B$4:$B$16,'Fee rates and unit costs'!$F$4:$F$16,0,0)</f>
        <v>0</v>
      </c>
      <c r="E8" s="172"/>
      <c r="F8" s="173">
        <f t="shared" ref="F8:F19" si="4">E8*D8</f>
        <v>0</v>
      </c>
      <c r="G8" s="174"/>
      <c r="H8" s="175">
        <f>D8*G8</f>
        <v>0</v>
      </c>
      <c r="I8" s="373">
        <f t="shared" ref="I8:I19" si="5">F8+H8</f>
        <v>0</v>
      </c>
      <c r="J8" s="176"/>
      <c r="K8" s="177"/>
      <c r="L8" s="177"/>
      <c r="M8" s="177"/>
      <c r="N8" s="460">
        <f>SUM(J8:M10)</f>
        <v>0</v>
      </c>
      <c r="O8" s="418"/>
      <c r="P8" s="420">
        <f>+F8+H8+N8+O8</f>
        <v>0</v>
      </c>
    </row>
    <row r="9" spans="2:16" x14ac:dyDescent="0.25">
      <c r="B9" s="429"/>
      <c r="C9" s="178" t="s">
        <v>41</v>
      </c>
      <c r="D9" s="179">
        <f>_xlfn.XLOOKUP(C9,'Fee rates and unit costs'!$B$4:$B$16,'Fee rates and unit costs'!$F$4:$F$16,0,0)</f>
        <v>0</v>
      </c>
      <c r="E9" s="180"/>
      <c r="F9" s="181">
        <f t="shared" si="4"/>
        <v>0</v>
      </c>
      <c r="G9" s="182"/>
      <c r="H9" s="183">
        <f t="shared" ref="H9:H28" si="6">D9*G9</f>
        <v>0</v>
      </c>
      <c r="I9" s="374">
        <f t="shared" si="5"/>
        <v>0</v>
      </c>
      <c r="J9" s="184"/>
      <c r="K9" s="185"/>
      <c r="L9" s="185"/>
      <c r="M9" s="185"/>
      <c r="N9" s="458"/>
      <c r="O9" s="418"/>
      <c r="P9" s="420"/>
    </row>
    <row r="10" spans="2:16" x14ac:dyDescent="0.25">
      <c r="B10" s="428"/>
      <c r="C10" s="186" t="s">
        <v>41</v>
      </c>
      <c r="D10" s="187">
        <f>_xlfn.XLOOKUP(C10,'Fee rates and unit costs'!$B$4:$B$16,'Fee rates and unit costs'!$F$4:$F$16,0,0)</f>
        <v>0</v>
      </c>
      <c r="E10" s="188"/>
      <c r="F10" s="189">
        <f t="shared" si="4"/>
        <v>0</v>
      </c>
      <c r="G10" s="190"/>
      <c r="H10" s="191">
        <f t="shared" si="6"/>
        <v>0</v>
      </c>
      <c r="I10" s="375">
        <f t="shared" si="5"/>
        <v>0</v>
      </c>
      <c r="J10" s="192"/>
      <c r="K10" s="193"/>
      <c r="L10" s="193"/>
      <c r="M10" s="193"/>
      <c r="N10" s="458"/>
      <c r="O10" s="449"/>
      <c r="P10" s="421"/>
    </row>
    <row r="11" spans="2:16" x14ac:dyDescent="0.25">
      <c r="B11" s="456" t="s">
        <v>42</v>
      </c>
      <c r="C11" s="194" t="s">
        <v>41</v>
      </c>
      <c r="D11" s="195">
        <f>_xlfn.XLOOKUP(C11,'Fee rates and unit costs'!$B$4:$B$16,'Fee rates and unit costs'!$F$4:$F$16,0,0)</f>
        <v>0</v>
      </c>
      <c r="E11" s="196"/>
      <c r="F11" s="197">
        <f t="shared" si="4"/>
        <v>0</v>
      </c>
      <c r="G11" s="198"/>
      <c r="H11" s="199">
        <f t="shared" si="6"/>
        <v>0</v>
      </c>
      <c r="I11" s="376">
        <f t="shared" si="5"/>
        <v>0</v>
      </c>
      <c r="J11" s="200"/>
      <c r="K11" s="201"/>
      <c r="L11" s="201"/>
      <c r="M11" s="201"/>
      <c r="N11" s="458">
        <f>SUM(J11:M14)</f>
        <v>0</v>
      </c>
      <c r="O11" s="417"/>
      <c r="P11" s="419">
        <f>+F11+H11+N11+O11</f>
        <v>0</v>
      </c>
    </row>
    <row r="12" spans="2:16" x14ac:dyDescent="0.25">
      <c r="B12" s="429"/>
      <c r="C12" s="178" t="s">
        <v>41</v>
      </c>
      <c r="D12" s="179">
        <f>_xlfn.XLOOKUP(C12,'Fee rates and unit costs'!$B$4:$B$16,'Fee rates and unit costs'!$F$4:$F$16,0,0)</f>
        <v>0</v>
      </c>
      <c r="E12" s="180"/>
      <c r="F12" s="181">
        <f t="shared" si="4"/>
        <v>0</v>
      </c>
      <c r="G12" s="202"/>
      <c r="H12" s="183">
        <f t="shared" si="6"/>
        <v>0</v>
      </c>
      <c r="I12" s="374">
        <f t="shared" si="5"/>
        <v>0</v>
      </c>
      <c r="J12" s="184"/>
      <c r="K12" s="185"/>
      <c r="L12" s="185"/>
      <c r="M12" s="185"/>
      <c r="N12" s="458"/>
      <c r="O12" s="418"/>
      <c r="P12" s="420"/>
    </row>
    <row r="13" spans="2:16" x14ac:dyDescent="0.25">
      <c r="B13" s="429"/>
      <c r="C13" s="178" t="s">
        <v>41</v>
      </c>
      <c r="D13" s="179">
        <f>_xlfn.XLOOKUP(C13,'Fee rates and unit costs'!$B$4:$B$16,'Fee rates and unit costs'!$F$4:$F$16,0,0)</f>
        <v>0</v>
      </c>
      <c r="E13" s="180"/>
      <c r="F13" s="181">
        <f t="shared" si="4"/>
        <v>0</v>
      </c>
      <c r="G13" s="202"/>
      <c r="H13" s="183">
        <f t="shared" si="6"/>
        <v>0</v>
      </c>
      <c r="I13" s="374">
        <f t="shared" si="5"/>
        <v>0</v>
      </c>
      <c r="J13" s="184"/>
      <c r="K13" s="185"/>
      <c r="L13" s="185"/>
      <c r="M13" s="185"/>
      <c r="N13" s="458"/>
      <c r="O13" s="418"/>
      <c r="P13" s="420"/>
    </row>
    <row r="14" spans="2:16" x14ac:dyDescent="0.25">
      <c r="B14" s="428"/>
      <c r="C14" s="186" t="s">
        <v>41</v>
      </c>
      <c r="D14" s="187">
        <f>_xlfn.XLOOKUP(C14,'Fee rates and unit costs'!$B$4:$B$16,'Fee rates and unit costs'!$F$4:$F$16,0,0)</f>
        <v>0</v>
      </c>
      <c r="E14" s="188"/>
      <c r="F14" s="189">
        <f t="shared" si="4"/>
        <v>0</v>
      </c>
      <c r="G14" s="188"/>
      <c r="H14" s="191">
        <f t="shared" si="6"/>
        <v>0</v>
      </c>
      <c r="I14" s="375">
        <f t="shared" si="5"/>
        <v>0</v>
      </c>
      <c r="J14" s="192"/>
      <c r="K14" s="193"/>
      <c r="L14" s="193"/>
      <c r="M14" s="193"/>
      <c r="N14" s="458"/>
      <c r="O14" s="449"/>
      <c r="P14" s="421"/>
    </row>
    <row r="15" spans="2:16" x14ac:dyDescent="0.25">
      <c r="B15" s="456" t="s">
        <v>43</v>
      </c>
      <c r="C15" s="194" t="s">
        <v>41</v>
      </c>
      <c r="D15" s="195">
        <f>_xlfn.XLOOKUP(C15,'Fee rates and unit costs'!$B$4:$B$16,'Fee rates and unit costs'!$F$4:$F$16,0,0)</f>
        <v>0</v>
      </c>
      <c r="E15" s="196"/>
      <c r="F15" s="197">
        <f t="shared" si="4"/>
        <v>0</v>
      </c>
      <c r="G15" s="196"/>
      <c r="H15" s="199">
        <f t="shared" si="6"/>
        <v>0</v>
      </c>
      <c r="I15" s="376">
        <f t="shared" si="5"/>
        <v>0</v>
      </c>
      <c r="J15" s="200"/>
      <c r="K15" s="201"/>
      <c r="L15" s="201"/>
      <c r="M15" s="201"/>
      <c r="N15" s="458">
        <f>SUM(J15:M17)</f>
        <v>0</v>
      </c>
      <c r="O15" s="417"/>
      <c r="P15" s="419">
        <f>+F15+H15+N15+O15</f>
        <v>0</v>
      </c>
    </row>
    <row r="16" spans="2:16" x14ac:dyDescent="0.25">
      <c r="B16" s="429"/>
      <c r="C16" s="178" t="s">
        <v>41</v>
      </c>
      <c r="D16" s="179">
        <f>_xlfn.XLOOKUP(C16,'Fee rates and unit costs'!$B$4:$B$16,'Fee rates and unit costs'!$F$4:$F$16,0,0)</f>
        <v>0</v>
      </c>
      <c r="E16" s="180"/>
      <c r="F16" s="181">
        <f t="shared" si="4"/>
        <v>0</v>
      </c>
      <c r="G16" s="180"/>
      <c r="H16" s="183">
        <f t="shared" si="6"/>
        <v>0</v>
      </c>
      <c r="I16" s="374">
        <f t="shared" si="5"/>
        <v>0</v>
      </c>
      <c r="J16" s="184"/>
      <c r="K16" s="185"/>
      <c r="L16" s="185"/>
      <c r="M16" s="185"/>
      <c r="N16" s="458"/>
      <c r="O16" s="418"/>
      <c r="P16" s="420"/>
    </row>
    <row r="17" spans="2:18" x14ac:dyDescent="0.25">
      <c r="B17" s="428"/>
      <c r="C17" s="178" t="s">
        <v>41</v>
      </c>
      <c r="D17" s="179">
        <f>_xlfn.XLOOKUP(C17,'Fee rates and unit costs'!$B$4:$B$16,'Fee rates and unit costs'!$F$4:$F$16,0,0)</f>
        <v>0</v>
      </c>
      <c r="E17" s="180"/>
      <c r="F17" s="181">
        <f t="shared" si="4"/>
        <v>0</v>
      </c>
      <c r="G17" s="180"/>
      <c r="H17" s="183">
        <f t="shared" si="6"/>
        <v>0</v>
      </c>
      <c r="I17" s="374">
        <f t="shared" si="5"/>
        <v>0</v>
      </c>
      <c r="J17" s="184"/>
      <c r="K17" s="185"/>
      <c r="L17" s="185"/>
      <c r="M17" s="185"/>
      <c r="N17" s="461"/>
      <c r="O17" s="418"/>
      <c r="P17" s="420"/>
    </row>
    <row r="18" spans="2:18" x14ac:dyDescent="0.25">
      <c r="B18" s="203" t="s">
        <v>44</v>
      </c>
      <c r="C18" s="204" t="s">
        <v>41</v>
      </c>
      <c r="D18" s="205">
        <f>_xlfn.XLOOKUP(C18,'Fee rates and unit costs'!$B$4:$B$16,'Fee rates and unit costs'!$F$4:$F$16,0,0)</f>
        <v>0</v>
      </c>
      <c r="E18" s="206"/>
      <c r="F18" s="207">
        <f t="shared" si="4"/>
        <v>0</v>
      </c>
      <c r="G18" s="206"/>
      <c r="H18" s="208">
        <f t="shared" si="6"/>
        <v>0</v>
      </c>
      <c r="I18" s="377">
        <f t="shared" si="5"/>
        <v>0</v>
      </c>
      <c r="J18" s="209"/>
      <c r="K18" s="210"/>
      <c r="L18" s="210"/>
      <c r="M18" s="210"/>
      <c r="N18" s="211">
        <f>SUM(J18:M18)</f>
        <v>0</v>
      </c>
      <c r="O18" s="212"/>
      <c r="P18" s="213">
        <f>+F18+H18+N18+O18</f>
        <v>0</v>
      </c>
    </row>
    <row r="19" spans="2:18" ht="15.75" thickBot="1" x14ac:dyDescent="0.3">
      <c r="B19" s="214" t="s">
        <v>165</v>
      </c>
      <c r="C19" s="215" t="s">
        <v>41</v>
      </c>
      <c r="D19" s="216">
        <f>_xlfn.XLOOKUP(C19,'Fee rates and unit costs'!$B$4:$B$16,'Fee rates and unit costs'!$F$4:$F$16,0,0)</f>
        <v>0</v>
      </c>
      <c r="E19" s="217"/>
      <c r="F19" s="218">
        <f t="shared" si="4"/>
        <v>0</v>
      </c>
      <c r="G19" s="219"/>
      <c r="H19" s="220">
        <f t="shared" si="6"/>
        <v>0</v>
      </c>
      <c r="I19" s="378">
        <f t="shared" si="5"/>
        <v>0</v>
      </c>
      <c r="J19" s="221"/>
      <c r="K19" s="222"/>
      <c r="L19" s="222"/>
      <c r="M19" s="222"/>
      <c r="N19" s="211">
        <f>SUM(J19:M19)</f>
        <v>0</v>
      </c>
      <c r="O19" s="224"/>
      <c r="P19" s="225">
        <f>+F19+H19+N19+O19</f>
        <v>0</v>
      </c>
    </row>
    <row r="20" spans="2:18" s="135" customFormat="1" ht="15.75" thickBot="1" x14ac:dyDescent="0.3">
      <c r="B20" s="163" t="s">
        <v>45</v>
      </c>
      <c r="C20" s="226"/>
      <c r="D20" s="227"/>
      <c r="E20" s="228">
        <f>SUM(E21:E28)</f>
        <v>0</v>
      </c>
      <c r="F20" s="229">
        <f>SUM(F8:F19)</f>
        <v>0</v>
      </c>
      <c r="G20" s="230">
        <f>SUM(G21:G28)</f>
        <v>0</v>
      </c>
      <c r="H20" s="231">
        <f>SUM(H21:H28)</f>
        <v>0</v>
      </c>
      <c r="I20" s="167">
        <f>SUM(I21:I28)</f>
        <v>0</v>
      </c>
      <c r="J20" s="232">
        <f t="shared" ref="J20:O20" si="7">SUM(J21:J28)</f>
        <v>0</v>
      </c>
      <c r="K20" s="230">
        <f t="shared" si="7"/>
        <v>0</v>
      </c>
      <c r="L20" s="230">
        <f t="shared" si="7"/>
        <v>0</v>
      </c>
      <c r="M20" s="230">
        <f t="shared" si="7"/>
        <v>0</v>
      </c>
      <c r="N20" s="167">
        <f>SUM(N21:N28)</f>
        <v>0</v>
      </c>
      <c r="O20" s="233">
        <f t="shared" si="7"/>
        <v>0</v>
      </c>
      <c r="P20" s="233">
        <f>SUM(P21:P28)</f>
        <v>0</v>
      </c>
    </row>
    <row r="21" spans="2:18" x14ac:dyDescent="0.25">
      <c r="B21" s="427" t="s">
        <v>46</v>
      </c>
      <c r="C21" s="170" t="s">
        <v>41</v>
      </c>
      <c r="D21" s="171">
        <f>_xlfn.XLOOKUP(C21,'Fee rates and unit costs'!$B$4:$B$16,'Fee rates and unit costs'!$F$4:$F$16,0,0)</f>
        <v>0</v>
      </c>
      <c r="E21" s="172"/>
      <c r="F21" s="173">
        <f t="shared" ref="F21:F28" si="8">E21*D21</f>
        <v>0</v>
      </c>
      <c r="G21" s="172"/>
      <c r="H21" s="175">
        <f t="shared" si="6"/>
        <v>0</v>
      </c>
      <c r="I21" s="373">
        <f t="shared" ref="I21:I28" si="9">F21+H21</f>
        <v>0</v>
      </c>
      <c r="J21" s="176"/>
      <c r="K21" s="177"/>
      <c r="L21" s="177"/>
      <c r="M21" s="177"/>
      <c r="N21" s="425">
        <f>SUM(J21:M22)</f>
        <v>0</v>
      </c>
      <c r="O21" s="457"/>
      <c r="P21" s="420">
        <f>++F21+O21+N21+H21</f>
        <v>0</v>
      </c>
    </row>
    <row r="22" spans="2:18" x14ac:dyDescent="0.25">
      <c r="B22" s="428"/>
      <c r="C22" s="186" t="s">
        <v>41</v>
      </c>
      <c r="D22" s="187">
        <f>_xlfn.XLOOKUP(C22,'Fee rates and unit costs'!$B$4:$B$16,'Fee rates and unit costs'!$F$4:$F$16,0,0)</f>
        <v>0</v>
      </c>
      <c r="E22" s="188"/>
      <c r="F22" s="189">
        <f t="shared" si="8"/>
        <v>0</v>
      </c>
      <c r="G22" s="188"/>
      <c r="H22" s="191">
        <f t="shared" si="6"/>
        <v>0</v>
      </c>
      <c r="I22" s="375">
        <f t="shared" si="9"/>
        <v>0</v>
      </c>
      <c r="J22" s="192"/>
      <c r="K22" s="193"/>
      <c r="L22" s="193"/>
      <c r="M22" s="193"/>
      <c r="N22" s="426"/>
      <c r="O22" s="449"/>
      <c r="P22" s="421"/>
    </row>
    <row r="23" spans="2:18" x14ac:dyDescent="0.25">
      <c r="B23" s="456" t="s">
        <v>47</v>
      </c>
      <c r="C23" s="178" t="s">
        <v>41</v>
      </c>
      <c r="D23" s="179">
        <f>_xlfn.XLOOKUP(C23,'Fee rates and unit costs'!$B$4:$B$16,'Fee rates and unit costs'!$F$4:$F$16,0,0)</f>
        <v>0</v>
      </c>
      <c r="E23" s="180"/>
      <c r="F23" s="181">
        <f t="shared" si="8"/>
        <v>0</v>
      </c>
      <c r="G23" s="180"/>
      <c r="H23" s="183">
        <f t="shared" si="6"/>
        <v>0</v>
      </c>
      <c r="I23" s="374">
        <f t="shared" si="9"/>
        <v>0</v>
      </c>
      <c r="J23" s="184"/>
      <c r="K23" s="185"/>
      <c r="L23" s="185"/>
      <c r="M23" s="185"/>
      <c r="N23" s="426">
        <f>SUM(J23:M25)</f>
        <v>0</v>
      </c>
      <c r="O23" s="417"/>
      <c r="P23" s="419">
        <f>+F23+H23+N23+O23</f>
        <v>0</v>
      </c>
    </row>
    <row r="24" spans="2:18" x14ac:dyDescent="0.25">
      <c r="B24" s="429"/>
      <c r="C24" s="178" t="s">
        <v>41</v>
      </c>
      <c r="D24" s="179">
        <f>_xlfn.XLOOKUP(C24,'Fee rates and unit costs'!$B$4:$B$16,'Fee rates and unit costs'!$F$4:$F$16,0,0)</f>
        <v>0</v>
      </c>
      <c r="E24" s="180"/>
      <c r="F24" s="181">
        <f t="shared" si="8"/>
        <v>0</v>
      </c>
      <c r="G24" s="180"/>
      <c r="H24" s="183">
        <f t="shared" si="6"/>
        <v>0</v>
      </c>
      <c r="I24" s="374">
        <f t="shared" si="9"/>
        <v>0</v>
      </c>
      <c r="J24" s="184"/>
      <c r="K24" s="185"/>
      <c r="L24" s="185"/>
      <c r="M24" s="185"/>
      <c r="N24" s="426"/>
      <c r="O24" s="418"/>
      <c r="P24" s="420"/>
    </row>
    <row r="25" spans="2:18" x14ac:dyDescent="0.25">
      <c r="B25" s="428"/>
      <c r="C25" s="178" t="s">
        <v>41</v>
      </c>
      <c r="D25" s="179">
        <f>_xlfn.XLOOKUP(C25,'Fee rates and unit costs'!$B$4:$B$16,'Fee rates and unit costs'!$F$4:$F$16,0,0)</f>
        <v>0</v>
      </c>
      <c r="E25" s="180"/>
      <c r="F25" s="181">
        <f t="shared" si="8"/>
        <v>0</v>
      </c>
      <c r="G25" s="180"/>
      <c r="H25" s="183">
        <f t="shared" si="6"/>
        <v>0</v>
      </c>
      <c r="I25" s="374">
        <f t="shared" si="9"/>
        <v>0</v>
      </c>
      <c r="J25" s="192"/>
      <c r="K25" s="193"/>
      <c r="L25" s="193"/>
      <c r="M25" s="193"/>
      <c r="N25" s="426"/>
      <c r="O25" s="418"/>
      <c r="P25" s="421"/>
    </row>
    <row r="26" spans="2:18" x14ac:dyDescent="0.25">
      <c r="B26" s="234" t="s">
        <v>48</v>
      </c>
      <c r="C26" s="204" t="s">
        <v>41</v>
      </c>
      <c r="D26" s="205">
        <f>_xlfn.XLOOKUP(C26,'Fee rates and unit costs'!$B$4:$B$16,'Fee rates and unit costs'!$F$4:$F$16,0,0)</f>
        <v>0</v>
      </c>
      <c r="E26" s="206"/>
      <c r="F26" s="207">
        <f t="shared" si="8"/>
        <v>0</v>
      </c>
      <c r="G26" s="206"/>
      <c r="H26" s="208">
        <f t="shared" si="6"/>
        <v>0</v>
      </c>
      <c r="I26" s="377">
        <f t="shared" si="9"/>
        <v>0</v>
      </c>
      <c r="J26" s="209"/>
      <c r="K26" s="210"/>
      <c r="L26" s="210"/>
      <c r="M26" s="235"/>
      <c r="N26" s="211">
        <f>SUM(J26:M26)</f>
        <v>0</v>
      </c>
      <c r="O26" s="212"/>
      <c r="P26" s="213">
        <f>+F26+H26+N26+O26</f>
        <v>0</v>
      </c>
    </row>
    <row r="27" spans="2:18" x14ac:dyDescent="0.25">
      <c r="B27" s="234" t="s">
        <v>49</v>
      </c>
      <c r="C27" s="204" t="s">
        <v>41</v>
      </c>
      <c r="D27" s="205">
        <f>_xlfn.XLOOKUP(C27,'Fee rates and unit costs'!$B$4:$B$16,'Fee rates and unit costs'!$F$4:$F$16,0,0)</f>
        <v>0</v>
      </c>
      <c r="E27" s="206"/>
      <c r="F27" s="207">
        <f t="shared" si="8"/>
        <v>0</v>
      </c>
      <c r="G27" s="206"/>
      <c r="H27" s="208">
        <f t="shared" si="6"/>
        <v>0</v>
      </c>
      <c r="I27" s="377">
        <f t="shared" si="9"/>
        <v>0</v>
      </c>
      <c r="J27" s="209"/>
      <c r="K27" s="210"/>
      <c r="L27" s="210"/>
      <c r="M27" s="235"/>
      <c r="N27" s="211">
        <f>SUM(J27:M27)</f>
        <v>0</v>
      </c>
      <c r="O27" s="212"/>
      <c r="P27" s="213">
        <f>+E27+H27+N27+O27</f>
        <v>0</v>
      </c>
    </row>
    <row r="28" spans="2:18" ht="15.75" thickBot="1" x14ac:dyDescent="0.3">
      <c r="B28" s="237" t="s">
        <v>166</v>
      </c>
      <c r="C28" s="186" t="s">
        <v>41</v>
      </c>
      <c r="D28" s="179">
        <f>_xlfn.XLOOKUP(C28,'Fee rates and unit costs'!$B$4:$B$16,'Fee rates and unit costs'!$F$4:$F$16,0,0)</f>
        <v>0</v>
      </c>
      <c r="E28" s="180"/>
      <c r="F28" s="181">
        <f t="shared" si="8"/>
        <v>0</v>
      </c>
      <c r="G28" s="180"/>
      <c r="H28" s="183">
        <f t="shared" si="6"/>
        <v>0</v>
      </c>
      <c r="I28" s="374">
        <f t="shared" si="9"/>
        <v>0</v>
      </c>
      <c r="J28" s="184"/>
      <c r="K28" s="184"/>
      <c r="L28" s="184"/>
      <c r="M28" s="238"/>
      <c r="N28" s="211">
        <f>SUM(J28:M28)</f>
        <v>0</v>
      </c>
      <c r="O28" s="224"/>
      <c r="P28" s="240">
        <f>+E28+H28+N28+O28</f>
        <v>0</v>
      </c>
    </row>
    <row r="29" spans="2:18" s="135" customFormat="1" ht="15.75" thickBot="1" x14ac:dyDescent="0.3">
      <c r="B29" s="241" t="s">
        <v>50</v>
      </c>
      <c r="C29" s="226"/>
      <c r="D29" s="228"/>
      <c r="E29" s="228">
        <f>SUM(E30:E34)</f>
        <v>0</v>
      </c>
      <c r="F29" s="242">
        <f t="shared" ref="F29:P29" si="10">SUM(F30:F34)</f>
        <v>0</v>
      </c>
      <c r="G29" s="228">
        <f t="shared" si="10"/>
        <v>0</v>
      </c>
      <c r="H29" s="229">
        <f t="shared" si="10"/>
        <v>0</v>
      </c>
      <c r="I29" s="167">
        <f t="shared" si="10"/>
        <v>0</v>
      </c>
      <c r="J29" s="168">
        <f t="shared" si="10"/>
        <v>0</v>
      </c>
      <c r="K29" s="228">
        <f t="shared" si="10"/>
        <v>0</v>
      </c>
      <c r="L29" s="228">
        <f t="shared" si="10"/>
        <v>0</v>
      </c>
      <c r="M29" s="227">
        <f t="shared" si="10"/>
        <v>0</v>
      </c>
      <c r="N29" s="167">
        <f>SUM(N30:N34)</f>
        <v>0</v>
      </c>
      <c r="O29" s="233">
        <f t="shared" si="10"/>
        <v>0</v>
      </c>
      <c r="P29" s="233">
        <f t="shared" si="10"/>
        <v>0</v>
      </c>
      <c r="R29" s="152"/>
    </row>
    <row r="30" spans="2:18" x14ac:dyDescent="0.25">
      <c r="B30" s="427" t="s">
        <v>51</v>
      </c>
      <c r="C30" s="170" t="s">
        <v>41</v>
      </c>
      <c r="D30" s="171">
        <f>_xlfn.XLOOKUP(C30,'Fee rates and unit costs'!$B$4:$B$16,'Fee rates and unit costs'!$F$4:$F$16,0,0)</f>
        <v>0</v>
      </c>
      <c r="E30" s="172"/>
      <c r="F30" s="181">
        <f>E30*D30</f>
        <v>0</v>
      </c>
      <c r="G30" s="172"/>
      <c r="H30" s="183">
        <f t="shared" ref="H30:H34" si="11">D30*G30</f>
        <v>0</v>
      </c>
      <c r="I30" s="374">
        <f>F30+H30</f>
        <v>0</v>
      </c>
      <c r="J30" s="255"/>
      <c r="K30" s="257"/>
      <c r="L30" s="257"/>
      <c r="M30" s="177"/>
      <c r="N30" s="425">
        <f>SUM(J30:M31)</f>
        <v>0</v>
      </c>
      <c r="O30" s="435"/>
      <c r="P30" s="462">
        <f>F30+O30+N30+H30</f>
        <v>0</v>
      </c>
      <c r="R30" s="146"/>
    </row>
    <row r="31" spans="2:18" x14ac:dyDescent="0.25">
      <c r="B31" s="428"/>
      <c r="C31" s="186" t="s">
        <v>41</v>
      </c>
      <c r="D31" s="254">
        <f>_xlfn.XLOOKUP(C31,'Fee rates and unit costs'!$B$4:$B$16,'Fee rates and unit costs'!$F$4:$F$16,0,0)</f>
        <v>0</v>
      </c>
      <c r="E31" s="188"/>
      <c r="F31" s="189">
        <f>E31*D31</f>
        <v>0</v>
      </c>
      <c r="G31" s="188"/>
      <c r="H31" s="191">
        <f t="shared" si="11"/>
        <v>0</v>
      </c>
      <c r="I31" s="375">
        <f>F31+H31</f>
        <v>0</v>
      </c>
      <c r="J31" s="256"/>
      <c r="K31" s="258"/>
      <c r="L31" s="258"/>
      <c r="M31" s="193"/>
      <c r="N31" s="426"/>
      <c r="O31" s="436"/>
      <c r="P31" s="463"/>
    </row>
    <row r="32" spans="2:18" x14ac:dyDescent="0.25">
      <c r="B32" s="234" t="s">
        <v>52</v>
      </c>
      <c r="C32" s="194" t="s">
        <v>41</v>
      </c>
      <c r="D32" s="179">
        <f>_xlfn.XLOOKUP(C32,'Fee rates and unit costs'!$B$4:$B$16,'Fee rates and unit costs'!$F$4:$F$16,0,0)</f>
        <v>0</v>
      </c>
      <c r="E32" s="180"/>
      <c r="F32" s="181">
        <f>E32*D32</f>
        <v>0</v>
      </c>
      <c r="G32" s="180"/>
      <c r="H32" s="183">
        <f t="shared" si="11"/>
        <v>0</v>
      </c>
      <c r="I32" s="374">
        <f>F32+H32</f>
        <v>0</v>
      </c>
      <c r="J32" s="209"/>
      <c r="K32" s="210"/>
      <c r="L32" s="210"/>
      <c r="M32" s="235"/>
      <c r="N32" s="211">
        <f>SUM(J32:M32)</f>
        <v>0</v>
      </c>
      <c r="O32" s="243"/>
      <c r="P32" s="213">
        <f>+F32+O32+N32+H32</f>
        <v>0</v>
      </c>
      <c r="R32" s="146"/>
    </row>
    <row r="33" spans="2:18" x14ac:dyDescent="0.25">
      <c r="B33" s="234" t="s">
        <v>53</v>
      </c>
      <c r="C33" s="204" t="s">
        <v>41</v>
      </c>
      <c r="D33" s="205">
        <f>_xlfn.XLOOKUP(C33,'Fee rates and unit costs'!$B$4:$B$16,'Fee rates and unit costs'!$F$4:$F$16,0,0)</f>
        <v>0</v>
      </c>
      <c r="E33" s="206"/>
      <c r="F33" s="207">
        <f>E33*D33</f>
        <v>0</v>
      </c>
      <c r="G33" s="206"/>
      <c r="H33" s="208">
        <f t="shared" si="11"/>
        <v>0</v>
      </c>
      <c r="I33" s="377">
        <f>F33+H33</f>
        <v>0</v>
      </c>
      <c r="J33" s="209"/>
      <c r="K33" s="210"/>
      <c r="L33" s="210"/>
      <c r="M33" s="235"/>
      <c r="N33" s="211">
        <f>SUM(J33:M33)</f>
        <v>0</v>
      </c>
      <c r="O33" s="243"/>
      <c r="P33" s="213">
        <f>+F33+O33+N33+H33</f>
        <v>0</v>
      </c>
      <c r="R33" s="146"/>
    </row>
    <row r="34" spans="2:18" ht="15.75" thickBot="1" x14ac:dyDescent="0.3">
      <c r="B34" s="244" t="s">
        <v>54</v>
      </c>
      <c r="C34" s="186" t="s">
        <v>41</v>
      </c>
      <c r="D34" s="179">
        <f>_xlfn.XLOOKUP(C34,'Fee rates and unit costs'!$B$4:$B$16,'Fee rates and unit costs'!$F$4:$F$16,0,0)</f>
        <v>0</v>
      </c>
      <c r="E34" s="180"/>
      <c r="F34" s="181">
        <f>E34*D34</f>
        <v>0</v>
      </c>
      <c r="G34" s="180"/>
      <c r="H34" s="183">
        <f t="shared" si="11"/>
        <v>0</v>
      </c>
      <c r="I34" s="374">
        <f>F34+H34</f>
        <v>0</v>
      </c>
      <c r="J34" s="200"/>
      <c r="K34" s="201"/>
      <c r="L34" s="201"/>
      <c r="M34" s="245"/>
      <c r="N34" s="211">
        <f>SUM(J34:M34)</f>
        <v>0</v>
      </c>
      <c r="O34" s="246"/>
      <c r="P34" s="247">
        <f>+F34+O34+N34+H34</f>
        <v>0</v>
      </c>
    </row>
    <row r="35" spans="2:18" ht="15.75" thickBot="1" x14ac:dyDescent="0.3">
      <c r="B35" s="248" t="s">
        <v>96</v>
      </c>
      <c r="C35" s="249"/>
      <c r="D35" s="106"/>
      <c r="E35" s="138">
        <f t="shared" ref="E35:J35" si="12">E36+E49+E58</f>
        <v>0</v>
      </c>
      <c r="F35" s="139">
        <f t="shared" si="12"/>
        <v>0</v>
      </c>
      <c r="G35" s="138">
        <f t="shared" si="12"/>
        <v>0</v>
      </c>
      <c r="H35" s="140">
        <f t="shared" si="12"/>
        <v>0</v>
      </c>
      <c r="I35" s="141">
        <f t="shared" si="12"/>
        <v>0</v>
      </c>
      <c r="J35" s="381">
        <f t="shared" si="12"/>
        <v>0</v>
      </c>
      <c r="K35" s="138">
        <f t="shared" ref="K35:O35" si="13">K36+K49+K58</f>
        <v>0</v>
      </c>
      <c r="L35" s="138">
        <f>L36+L49+L58</f>
        <v>0</v>
      </c>
      <c r="M35" s="138">
        <f t="shared" si="13"/>
        <v>0</v>
      </c>
      <c r="N35" s="141">
        <f>N36+N49+N58</f>
        <v>0</v>
      </c>
      <c r="O35" s="144">
        <f t="shared" si="13"/>
        <v>0</v>
      </c>
      <c r="P35" s="144">
        <f>P36+P49+P58</f>
        <v>0</v>
      </c>
    </row>
    <row r="36" spans="2:18" ht="15.75" thickBot="1" x14ac:dyDescent="0.3">
      <c r="B36" s="163" t="s">
        <v>102</v>
      </c>
      <c r="C36" s="226"/>
      <c r="D36" s="165"/>
      <c r="E36" s="165">
        <f t="shared" ref="E36:F36" si="14">SUM(E37:E48)</f>
        <v>0</v>
      </c>
      <c r="F36" s="166">
        <f t="shared" si="14"/>
        <v>0</v>
      </c>
      <c r="G36" s="165">
        <f>SUM(G37:G48)</f>
        <v>0</v>
      </c>
      <c r="H36" s="231">
        <f t="shared" ref="H36:O36" si="15">SUM(H37:H48)</f>
        <v>0</v>
      </c>
      <c r="I36" s="167">
        <f t="shared" si="15"/>
        <v>0</v>
      </c>
      <c r="J36" s="168">
        <f t="shared" si="15"/>
        <v>0</v>
      </c>
      <c r="K36" s="165">
        <f t="shared" si="15"/>
        <v>0</v>
      </c>
      <c r="L36" s="165">
        <f t="shared" si="15"/>
        <v>0</v>
      </c>
      <c r="M36" s="165">
        <f t="shared" si="15"/>
        <v>0</v>
      </c>
      <c r="N36" s="167">
        <f>SUM(N37:N48)</f>
        <v>0</v>
      </c>
      <c r="O36" s="233">
        <f t="shared" si="15"/>
        <v>0</v>
      </c>
      <c r="P36" s="233">
        <f>SUM(P37:P48)</f>
        <v>0</v>
      </c>
    </row>
    <row r="37" spans="2:18" x14ac:dyDescent="0.25">
      <c r="B37" s="427" t="s">
        <v>103</v>
      </c>
      <c r="C37" s="170" t="s">
        <v>41</v>
      </c>
      <c r="D37" s="171">
        <f>_xlfn.XLOOKUP(C37,'Fee rates and unit costs'!$B$4:$B$16,'Fee rates and unit costs'!$F$4:$F$16,0,0)</f>
        <v>0</v>
      </c>
      <c r="E37" s="172"/>
      <c r="F37" s="173">
        <f t="shared" ref="F37:F48" si="16">E37*D37</f>
        <v>0</v>
      </c>
      <c r="G37" s="172"/>
      <c r="H37" s="175">
        <f t="shared" ref="H37:H48" si="17">D37*G37</f>
        <v>0</v>
      </c>
      <c r="I37" s="373">
        <f t="shared" ref="I37:I48" si="18">F37+H37</f>
        <v>0</v>
      </c>
      <c r="J37" s="176"/>
      <c r="K37" s="177"/>
      <c r="L37" s="177"/>
      <c r="M37" s="177"/>
      <c r="N37" s="460">
        <f>SUM(J37:M39)</f>
        <v>0</v>
      </c>
      <c r="O37" s="418"/>
      <c r="P37" s="420">
        <f>F37+H37+N37+O37</f>
        <v>0</v>
      </c>
    </row>
    <row r="38" spans="2:18" x14ac:dyDescent="0.25">
      <c r="B38" s="429"/>
      <c r="C38" s="178" t="s">
        <v>41</v>
      </c>
      <c r="D38" s="179">
        <f>_xlfn.XLOOKUP(C38,'Fee rates and unit costs'!$B$4:$B$16,'Fee rates and unit costs'!$F$4:$F$16,0,0)</f>
        <v>0</v>
      </c>
      <c r="E38" s="180"/>
      <c r="F38" s="181">
        <f t="shared" si="16"/>
        <v>0</v>
      </c>
      <c r="G38" s="180"/>
      <c r="H38" s="183">
        <f t="shared" si="17"/>
        <v>0</v>
      </c>
      <c r="I38" s="374">
        <f t="shared" si="18"/>
        <v>0</v>
      </c>
      <c r="J38" s="184"/>
      <c r="K38" s="185"/>
      <c r="L38" s="185"/>
      <c r="M38" s="185"/>
      <c r="N38" s="458"/>
      <c r="O38" s="418"/>
      <c r="P38" s="420"/>
    </row>
    <row r="39" spans="2:18" x14ac:dyDescent="0.25">
      <c r="B39" s="428"/>
      <c r="C39" s="186" t="s">
        <v>41</v>
      </c>
      <c r="D39" s="187">
        <f>_xlfn.XLOOKUP(C39,'Fee rates and unit costs'!$B$4:$B$16,'Fee rates and unit costs'!$F$4:$F$16,0,0)</f>
        <v>0</v>
      </c>
      <c r="E39" s="188"/>
      <c r="F39" s="189">
        <f t="shared" si="16"/>
        <v>0</v>
      </c>
      <c r="G39" s="188"/>
      <c r="H39" s="191">
        <f t="shared" si="17"/>
        <v>0</v>
      </c>
      <c r="I39" s="375">
        <f t="shared" si="18"/>
        <v>0</v>
      </c>
      <c r="J39" s="192"/>
      <c r="K39" s="193"/>
      <c r="L39" s="193"/>
      <c r="M39" s="193"/>
      <c r="N39" s="458"/>
      <c r="O39" s="449"/>
      <c r="P39" s="421"/>
    </row>
    <row r="40" spans="2:18" x14ac:dyDescent="0.25">
      <c r="B40" s="456" t="s">
        <v>56</v>
      </c>
      <c r="C40" s="194" t="s">
        <v>41</v>
      </c>
      <c r="D40" s="195">
        <f>_xlfn.XLOOKUP(C40,'Fee rates and unit costs'!$B$4:$B$16,'Fee rates and unit costs'!$F$4:$F$16,0,0)</f>
        <v>0</v>
      </c>
      <c r="E40" s="196"/>
      <c r="F40" s="197">
        <f t="shared" si="16"/>
        <v>0</v>
      </c>
      <c r="G40" s="196"/>
      <c r="H40" s="199">
        <f t="shared" si="17"/>
        <v>0</v>
      </c>
      <c r="I40" s="376">
        <f t="shared" si="18"/>
        <v>0</v>
      </c>
      <c r="J40" s="184"/>
      <c r="K40" s="185"/>
      <c r="L40" s="185"/>
      <c r="M40" s="185"/>
      <c r="N40" s="458">
        <f>SUM(J40:M43)</f>
        <v>0</v>
      </c>
      <c r="O40" s="417"/>
      <c r="P40" s="419">
        <f>F40+H40+N40+O40</f>
        <v>0</v>
      </c>
    </row>
    <row r="41" spans="2:18" x14ac:dyDescent="0.25">
      <c r="B41" s="429"/>
      <c r="C41" s="178" t="s">
        <v>41</v>
      </c>
      <c r="D41" s="179">
        <f>_xlfn.XLOOKUP(C41,'Fee rates and unit costs'!$B$4:$B$16,'Fee rates and unit costs'!$F$4:$F$16,0,0)</f>
        <v>0</v>
      </c>
      <c r="E41" s="180"/>
      <c r="F41" s="181">
        <f t="shared" si="16"/>
        <v>0</v>
      </c>
      <c r="G41" s="180"/>
      <c r="H41" s="183">
        <f t="shared" si="17"/>
        <v>0</v>
      </c>
      <c r="I41" s="374">
        <f t="shared" si="18"/>
        <v>0</v>
      </c>
      <c r="J41" s="184"/>
      <c r="K41" s="185"/>
      <c r="L41" s="185"/>
      <c r="M41" s="185"/>
      <c r="N41" s="458"/>
      <c r="O41" s="418"/>
      <c r="P41" s="420"/>
    </row>
    <row r="42" spans="2:18" x14ac:dyDescent="0.25">
      <c r="B42" s="429"/>
      <c r="C42" s="178" t="s">
        <v>41</v>
      </c>
      <c r="D42" s="179">
        <f>_xlfn.XLOOKUP(C42,'Fee rates and unit costs'!$B$4:$B$16,'Fee rates and unit costs'!$F$4:$F$16,0,0)</f>
        <v>0</v>
      </c>
      <c r="E42" s="180"/>
      <c r="F42" s="181">
        <f t="shared" si="16"/>
        <v>0</v>
      </c>
      <c r="G42" s="180"/>
      <c r="H42" s="183">
        <f t="shared" si="17"/>
        <v>0</v>
      </c>
      <c r="I42" s="374">
        <f t="shared" si="18"/>
        <v>0</v>
      </c>
      <c r="J42" s="184"/>
      <c r="K42" s="185"/>
      <c r="L42" s="185"/>
      <c r="M42" s="185"/>
      <c r="N42" s="458"/>
      <c r="O42" s="418"/>
      <c r="P42" s="420"/>
    </row>
    <row r="43" spans="2:18" x14ac:dyDescent="0.25">
      <c r="B43" s="428"/>
      <c r="C43" s="186" t="s">
        <v>41</v>
      </c>
      <c r="D43" s="187">
        <f>_xlfn.XLOOKUP(C43,'Fee rates and unit costs'!$B$4:$B$16,'Fee rates and unit costs'!$F$4:$F$16,0,0)</f>
        <v>0</v>
      </c>
      <c r="E43" s="188"/>
      <c r="F43" s="189">
        <f t="shared" si="16"/>
        <v>0</v>
      </c>
      <c r="G43" s="188"/>
      <c r="H43" s="191">
        <f t="shared" si="17"/>
        <v>0</v>
      </c>
      <c r="I43" s="375">
        <f t="shared" si="18"/>
        <v>0</v>
      </c>
      <c r="J43" s="192"/>
      <c r="K43" s="193"/>
      <c r="L43" s="193"/>
      <c r="M43" s="193"/>
      <c r="N43" s="458"/>
      <c r="O43" s="449"/>
      <c r="P43" s="421"/>
    </row>
    <row r="44" spans="2:18" x14ac:dyDescent="0.25">
      <c r="B44" s="429" t="s">
        <v>57</v>
      </c>
      <c r="C44" s="178" t="s">
        <v>41</v>
      </c>
      <c r="D44" s="179">
        <f>_xlfn.XLOOKUP(C44,'Fee rates and unit costs'!$B$4:$B$16,'Fee rates and unit costs'!$F$4:$F$16,0,0)</f>
        <v>0</v>
      </c>
      <c r="E44" s="180"/>
      <c r="F44" s="181">
        <f t="shared" si="16"/>
        <v>0</v>
      </c>
      <c r="G44" s="180"/>
      <c r="H44" s="183">
        <f t="shared" si="17"/>
        <v>0</v>
      </c>
      <c r="I44" s="374">
        <f t="shared" si="18"/>
        <v>0</v>
      </c>
      <c r="J44" s="200"/>
      <c r="K44" s="201"/>
      <c r="L44" s="201"/>
      <c r="M44" s="201"/>
      <c r="N44" s="458">
        <f>SUM(J44:M46)</f>
        <v>0</v>
      </c>
      <c r="O44" s="417"/>
      <c r="P44" s="419">
        <f>F44+H44+N44+O44</f>
        <v>0</v>
      </c>
    </row>
    <row r="45" spans="2:18" x14ac:dyDescent="0.25">
      <c r="B45" s="429"/>
      <c r="C45" s="178" t="s">
        <v>41</v>
      </c>
      <c r="D45" s="179">
        <f>_xlfn.XLOOKUP(C45,'Fee rates and unit costs'!$B$4:$B$16,'Fee rates and unit costs'!$F$4:$F$16,0,0)</f>
        <v>0</v>
      </c>
      <c r="E45" s="180"/>
      <c r="F45" s="181">
        <f t="shared" si="16"/>
        <v>0</v>
      </c>
      <c r="G45" s="180"/>
      <c r="H45" s="183">
        <f t="shared" si="17"/>
        <v>0</v>
      </c>
      <c r="I45" s="374">
        <f t="shared" si="18"/>
        <v>0</v>
      </c>
      <c r="J45" s="184"/>
      <c r="K45" s="185"/>
      <c r="L45" s="185"/>
      <c r="M45" s="185"/>
      <c r="N45" s="458"/>
      <c r="O45" s="418"/>
      <c r="P45" s="420"/>
    </row>
    <row r="46" spans="2:18" x14ac:dyDescent="0.25">
      <c r="B46" s="428"/>
      <c r="C46" s="186" t="s">
        <v>41</v>
      </c>
      <c r="D46" s="187">
        <f>_xlfn.XLOOKUP(C46,'Fee rates and unit costs'!$B$4:$B$16,'Fee rates and unit costs'!$F$4:$F$16,0,0)</f>
        <v>0</v>
      </c>
      <c r="E46" s="188"/>
      <c r="F46" s="189">
        <f t="shared" si="16"/>
        <v>0</v>
      </c>
      <c r="G46" s="188"/>
      <c r="H46" s="191">
        <f t="shared" si="17"/>
        <v>0</v>
      </c>
      <c r="I46" s="375">
        <f t="shared" si="18"/>
        <v>0</v>
      </c>
      <c r="J46" s="192"/>
      <c r="K46" s="193"/>
      <c r="L46" s="193"/>
      <c r="M46" s="193"/>
      <c r="N46" s="458"/>
      <c r="O46" s="449"/>
      <c r="P46" s="421"/>
    </row>
    <row r="47" spans="2:18" x14ac:dyDescent="0.25">
      <c r="B47" s="203" t="s">
        <v>58</v>
      </c>
      <c r="C47" s="204" t="s">
        <v>41</v>
      </c>
      <c r="D47" s="205">
        <f>_xlfn.XLOOKUP(C47,'Fee rates and unit costs'!$B$4:$B$16,'Fee rates and unit costs'!$F$4:$F$16,0,0)</f>
        <v>0</v>
      </c>
      <c r="E47" s="206"/>
      <c r="F47" s="207">
        <f t="shared" si="16"/>
        <v>0</v>
      </c>
      <c r="G47" s="206"/>
      <c r="H47" s="208">
        <f t="shared" si="17"/>
        <v>0</v>
      </c>
      <c r="I47" s="377">
        <f t="shared" si="18"/>
        <v>0</v>
      </c>
      <c r="J47" s="209"/>
      <c r="K47" s="210"/>
      <c r="L47" s="210"/>
      <c r="M47" s="235"/>
      <c r="N47" s="211">
        <f>SUM(J47:M47)</f>
        <v>0</v>
      </c>
      <c r="O47" s="212"/>
      <c r="P47" s="213">
        <f>F47+H47+N47+O47</f>
        <v>0</v>
      </c>
    </row>
    <row r="48" spans="2:18" ht="15.75" thickBot="1" x14ac:dyDescent="0.3">
      <c r="B48" s="259" t="s">
        <v>157</v>
      </c>
      <c r="C48" s="186" t="s">
        <v>41</v>
      </c>
      <c r="D48" s="179">
        <f>_xlfn.XLOOKUP(C48,'Fee rates and unit costs'!$B$4:$B$16,'Fee rates and unit costs'!$F$4:$F$16,0,0)</f>
        <v>0</v>
      </c>
      <c r="E48" s="180"/>
      <c r="F48" s="189">
        <f t="shared" si="16"/>
        <v>0</v>
      </c>
      <c r="G48" s="188"/>
      <c r="H48" s="191">
        <f t="shared" si="17"/>
        <v>0</v>
      </c>
      <c r="I48" s="375">
        <f t="shared" si="18"/>
        <v>0</v>
      </c>
      <c r="J48" s="200"/>
      <c r="K48" s="201"/>
      <c r="L48" s="201"/>
      <c r="M48" s="245"/>
      <c r="N48" s="251">
        <f>SUM(J48:M48)</f>
        <v>0</v>
      </c>
      <c r="O48" s="252"/>
      <c r="P48" s="213">
        <f>F48+H48+N48+O48</f>
        <v>0</v>
      </c>
    </row>
    <row r="49" spans="2:18" ht="15.75" thickBot="1" x14ac:dyDescent="0.3">
      <c r="B49" s="241" t="s">
        <v>104</v>
      </c>
      <c r="C49" s="226"/>
      <c r="D49" s="230"/>
      <c r="E49" s="230">
        <f t="shared" ref="E49:F49" si="19">SUM(E50:E57)</f>
        <v>0</v>
      </c>
      <c r="F49" s="231">
        <f t="shared" si="19"/>
        <v>0</v>
      </c>
      <c r="G49" s="230">
        <f t="shared" ref="G49:P49" si="20">SUM(G50:G57)</f>
        <v>0</v>
      </c>
      <c r="H49" s="231">
        <f t="shared" si="20"/>
        <v>0</v>
      </c>
      <c r="I49" s="167">
        <f t="shared" si="20"/>
        <v>0</v>
      </c>
      <c r="J49" s="232">
        <f t="shared" si="20"/>
        <v>0</v>
      </c>
      <c r="K49" s="230">
        <f t="shared" si="20"/>
        <v>0</v>
      </c>
      <c r="L49" s="230">
        <f t="shared" si="20"/>
        <v>0</v>
      </c>
      <c r="M49" s="230">
        <f t="shared" si="20"/>
        <v>0</v>
      </c>
      <c r="N49" s="167">
        <f t="shared" si="20"/>
        <v>0</v>
      </c>
      <c r="O49" s="233">
        <f t="shared" si="20"/>
        <v>0</v>
      </c>
      <c r="P49" s="233">
        <f t="shared" si="20"/>
        <v>0</v>
      </c>
    </row>
    <row r="50" spans="2:18" x14ac:dyDescent="0.25">
      <c r="B50" s="427" t="s">
        <v>60</v>
      </c>
      <c r="C50" s="170" t="s">
        <v>41</v>
      </c>
      <c r="D50" s="171">
        <f>_xlfn.XLOOKUP(C50,'Fee rates and unit costs'!$B$4:$B$16,'Fee rates and unit costs'!$F$4:$F$16,0,0)</f>
        <v>0</v>
      </c>
      <c r="E50" s="172"/>
      <c r="F50" s="173">
        <f t="shared" ref="F50:F57" si="21">E50*D50</f>
        <v>0</v>
      </c>
      <c r="G50" s="172"/>
      <c r="H50" s="183">
        <f>D50*G50</f>
        <v>0</v>
      </c>
      <c r="I50" s="374">
        <f t="shared" ref="I50:I57" si="22">F50+H50</f>
        <v>0</v>
      </c>
      <c r="J50" s="176"/>
      <c r="K50" s="177"/>
      <c r="L50" s="177"/>
      <c r="M50" s="177"/>
      <c r="N50" s="425">
        <f>SUM(J50:M51)</f>
        <v>0</v>
      </c>
      <c r="O50" s="457"/>
      <c r="P50" s="420">
        <f>+F50+O50+N50+H50</f>
        <v>0</v>
      </c>
    </row>
    <row r="51" spans="2:18" x14ac:dyDescent="0.25">
      <c r="B51" s="428"/>
      <c r="C51" s="186" t="s">
        <v>41</v>
      </c>
      <c r="D51" s="187">
        <f>_xlfn.XLOOKUP(C51,'Fee rates and unit costs'!$B$4:$B$16,'Fee rates and unit costs'!$F$4:$F$16,0,0)</f>
        <v>0</v>
      </c>
      <c r="E51" s="188"/>
      <c r="F51" s="189">
        <f t="shared" si="21"/>
        <v>0</v>
      </c>
      <c r="G51" s="188"/>
      <c r="H51" s="191">
        <f t="shared" ref="H51:H57" si="23">D51*G51</f>
        <v>0</v>
      </c>
      <c r="I51" s="375">
        <f t="shared" si="22"/>
        <v>0</v>
      </c>
      <c r="J51" s="192"/>
      <c r="K51" s="193"/>
      <c r="L51" s="193"/>
      <c r="M51" s="193"/>
      <c r="N51" s="426"/>
      <c r="O51" s="449"/>
      <c r="P51" s="421"/>
    </row>
    <row r="52" spans="2:18" x14ac:dyDescent="0.25">
      <c r="B52" s="456" t="s">
        <v>61</v>
      </c>
      <c r="C52" s="194" t="s">
        <v>41</v>
      </c>
      <c r="D52" s="195">
        <f>_xlfn.XLOOKUP(C52,'Fee rates and unit costs'!$B$4:$B$16,'Fee rates and unit costs'!$F$4:$F$16,0,0)</f>
        <v>0</v>
      </c>
      <c r="E52" s="196"/>
      <c r="F52" s="197">
        <f t="shared" si="21"/>
        <v>0</v>
      </c>
      <c r="G52" s="196"/>
      <c r="H52" s="183">
        <f t="shared" si="23"/>
        <v>0</v>
      </c>
      <c r="I52" s="374">
        <f t="shared" si="22"/>
        <v>0</v>
      </c>
      <c r="J52" s="184"/>
      <c r="K52" s="185"/>
      <c r="L52" s="185"/>
      <c r="M52" s="185"/>
      <c r="N52" s="426">
        <f>SUM(J52:M54)</f>
        <v>0</v>
      </c>
      <c r="O52" s="417"/>
      <c r="P52" s="419">
        <f>+F52+H52+N52+O52</f>
        <v>0</v>
      </c>
    </row>
    <row r="53" spans="2:18" x14ac:dyDescent="0.25">
      <c r="B53" s="429"/>
      <c r="C53" s="178" t="s">
        <v>41</v>
      </c>
      <c r="D53" s="179">
        <f>_xlfn.XLOOKUP(C53,'Fee rates and unit costs'!$B$4:$B$16,'Fee rates and unit costs'!$F$4:$F$16,0,0)</f>
        <v>0</v>
      </c>
      <c r="E53" s="180"/>
      <c r="F53" s="181">
        <f t="shared" si="21"/>
        <v>0</v>
      </c>
      <c r="G53" s="180"/>
      <c r="H53" s="183">
        <f t="shared" si="23"/>
        <v>0</v>
      </c>
      <c r="I53" s="374">
        <f t="shared" si="22"/>
        <v>0</v>
      </c>
      <c r="J53" s="184"/>
      <c r="K53" s="185"/>
      <c r="L53" s="185"/>
      <c r="M53" s="185"/>
      <c r="N53" s="426"/>
      <c r="O53" s="418"/>
      <c r="P53" s="420"/>
    </row>
    <row r="54" spans="2:18" x14ac:dyDescent="0.25">
      <c r="B54" s="428"/>
      <c r="C54" s="186" t="s">
        <v>41</v>
      </c>
      <c r="D54" s="187">
        <f>_xlfn.XLOOKUP(C54,'Fee rates and unit costs'!$B$4:$B$16,'Fee rates and unit costs'!$F$4:$F$16,0,0)</f>
        <v>0</v>
      </c>
      <c r="E54" s="188"/>
      <c r="F54" s="189">
        <f t="shared" si="21"/>
        <v>0</v>
      </c>
      <c r="G54" s="188"/>
      <c r="H54" s="191">
        <f t="shared" si="23"/>
        <v>0</v>
      </c>
      <c r="I54" s="375">
        <f t="shared" si="22"/>
        <v>0</v>
      </c>
      <c r="J54" s="192"/>
      <c r="K54" s="193"/>
      <c r="L54" s="193"/>
      <c r="M54" s="193"/>
      <c r="N54" s="426"/>
      <c r="O54" s="418"/>
      <c r="P54" s="421"/>
    </row>
    <row r="55" spans="2:18" x14ac:dyDescent="0.25">
      <c r="B55" s="203" t="s">
        <v>105</v>
      </c>
      <c r="C55" s="186" t="s">
        <v>41</v>
      </c>
      <c r="D55" s="205">
        <f>_xlfn.XLOOKUP(C55,'Fee rates and unit costs'!$B$4:$B$16,'Fee rates and unit costs'!$F$4:$F$16,0,0)</f>
        <v>0</v>
      </c>
      <c r="E55" s="206"/>
      <c r="F55" s="207">
        <f t="shared" si="21"/>
        <v>0</v>
      </c>
      <c r="G55" s="206"/>
      <c r="H55" s="208">
        <f t="shared" si="23"/>
        <v>0</v>
      </c>
      <c r="I55" s="377">
        <f t="shared" si="22"/>
        <v>0</v>
      </c>
      <c r="J55" s="209"/>
      <c r="K55" s="210"/>
      <c r="L55" s="210"/>
      <c r="M55" s="235"/>
      <c r="N55" s="236">
        <f>SUM(J55:M55)</f>
        <v>0</v>
      </c>
      <c r="O55" s="212"/>
      <c r="P55" s="213">
        <f>+F55+H55+N55+O55</f>
        <v>0</v>
      </c>
    </row>
    <row r="56" spans="2:18" x14ac:dyDescent="0.25">
      <c r="B56" s="234" t="s">
        <v>106</v>
      </c>
      <c r="C56" s="186" t="s">
        <v>41</v>
      </c>
      <c r="D56" s="187">
        <f>_xlfn.XLOOKUP(C56,'Fee rates and unit costs'!$B$4:$B$16,'Fee rates and unit costs'!$F$4:$F$16,0,0)</f>
        <v>0</v>
      </c>
      <c r="E56" s="188"/>
      <c r="F56" s="189">
        <f t="shared" si="21"/>
        <v>0</v>
      </c>
      <c r="G56" s="188"/>
      <c r="H56" s="191">
        <f t="shared" si="23"/>
        <v>0</v>
      </c>
      <c r="I56" s="375">
        <f t="shared" si="22"/>
        <v>0</v>
      </c>
      <c r="J56" s="209"/>
      <c r="K56" s="210"/>
      <c r="L56" s="210"/>
      <c r="M56" s="235"/>
      <c r="N56" s="236">
        <f>SUM(J56:M56)</f>
        <v>0</v>
      </c>
      <c r="O56" s="212"/>
      <c r="P56" s="213">
        <f>+F56+H56+N56+O56</f>
        <v>0</v>
      </c>
    </row>
    <row r="57" spans="2:18" ht="15.75" thickBot="1" x14ac:dyDescent="0.3">
      <c r="B57" s="237" t="s">
        <v>158</v>
      </c>
      <c r="C57" s="186" t="s">
        <v>41</v>
      </c>
      <c r="D57" s="179">
        <f>_xlfn.XLOOKUP(C57,'Fee rates and unit costs'!$B$4:$B$16,'Fee rates and unit costs'!$F$4:$F$16,0,0)</f>
        <v>0</v>
      </c>
      <c r="E57" s="180"/>
      <c r="F57" s="181">
        <f t="shared" si="21"/>
        <v>0</v>
      </c>
      <c r="G57" s="180"/>
      <c r="H57" s="183">
        <f t="shared" si="23"/>
        <v>0</v>
      </c>
      <c r="I57" s="374">
        <f t="shared" si="22"/>
        <v>0</v>
      </c>
      <c r="J57" s="184"/>
      <c r="K57" s="184"/>
      <c r="L57" s="184"/>
      <c r="M57" s="238"/>
      <c r="N57" s="236">
        <f>SUM(J57:M57)</f>
        <v>0</v>
      </c>
      <c r="O57" s="224"/>
      <c r="P57" s="213">
        <f>+F57+H57+N57+O57</f>
        <v>0</v>
      </c>
    </row>
    <row r="58" spans="2:18" ht="15.75" thickBot="1" x14ac:dyDescent="0.3">
      <c r="B58" s="241" t="s">
        <v>107</v>
      </c>
      <c r="C58" s="226"/>
      <c r="D58" s="228"/>
      <c r="E58" s="228">
        <f>SUM(E59:E63)</f>
        <v>0</v>
      </c>
      <c r="F58" s="242">
        <f>SUM(F59:F63)</f>
        <v>0</v>
      </c>
      <c r="G58" s="228">
        <f>SUM(G59:G63)</f>
        <v>0</v>
      </c>
      <c r="H58" s="229">
        <f t="shared" ref="H58:M58" si="24">SUM(H59:H63)</f>
        <v>0</v>
      </c>
      <c r="I58" s="167">
        <f t="shared" si="24"/>
        <v>0</v>
      </c>
      <c r="J58" s="168">
        <f t="shared" si="24"/>
        <v>0</v>
      </c>
      <c r="K58" s="228">
        <f t="shared" si="24"/>
        <v>0</v>
      </c>
      <c r="L58" s="228">
        <f t="shared" si="24"/>
        <v>0</v>
      </c>
      <c r="M58" s="227">
        <f t="shared" si="24"/>
        <v>0</v>
      </c>
      <c r="N58" s="167">
        <f>SUM(N59:N63)</f>
        <v>0</v>
      </c>
      <c r="O58" s="233">
        <f t="shared" ref="O58:P58" si="25">SUM(O59:O63)</f>
        <v>0</v>
      </c>
      <c r="P58" s="233">
        <f t="shared" si="25"/>
        <v>0</v>
      </c>
    </row>
    <row r="59" spans="2:18" x14ac:dyDescent="0.25">
      <c r="B59" s="427" t="s">
        <v>63</v>
      </c>
      <c r="C59" s="170" t="s">
        <v>41</v>
      </c>
      <c r="D59" s="171">
        <f>_xlfn.XLOOKUP(C59,'Fee rates and unit costs'!$B$4:$B$16,'Fee rates and unit costs'!$F$4:$F$16,0,0)</f>
        <v>0</v>
      </c>
      <c r="E59" s="172"/>
      <c r="F59" s="173">
        <f t="shared" ref="F59:F63" si="26">E59*D59</f>
        <v>0</v>
      </c>
      <c r="G59" s="172"/>
      <c r="H59" s="175">
        <f t="shared" ref="H59:H63" si="27">D59*G59</f>
        <v>0</v>
      </c>
      <c r="I59" s="373">
        <f t="shared" ref="I59:I63" si="28">F59+H59</f>
        <v>0</v>
      </c>
      <c r="J59" s="260"/>
      <c r="K59" s="261"/>
      <c r="L59" s="261"/>
      <c r="M59" s="253"/>
      <c r="N59" s="425">
        <f>SUM(J59:M60)</f>
        <v>0</v>
      </c>
      <c r="O59" s="457"/>
      <c r="P59" s="459">
        <f>+F59+O59+N59+H59</f>
        <v>0</v>
      </c>
    </row>
    <row r="60" spans="2:18" x14ac:dyDescent="0.25">
      <c r="B60" s="428"/>
      <c r="C60" s="186" t="s">
        <v>41</v>
      </c>
      <c r="D60" s="187">
        <f>_xlfn.XLOOKUP(C60,'Fee rates and unit costs'!$B$4:$B$16,'Fee rates and unit costs'!$F$4:$F$16,0,0)</f>
        <v>0</v>
      </c>
      <c r="E60" s="188"/>
      <c r="F60" s="189">
        <f t="shared" si="26"/>
        <v>0</v>
      </c>
      <c r="G60" s="188"/>
      <c r="H60" s="191">
        <f t="shared" si="27"/>
        <v>0</v>
      </c>
      <c r="I60" s="375">
        <f t="shared" si="28"/>
        <v>0</v>
      </c>
      <c r="J60" s="256"/>
      <c r="K60" s="258"/>
      <c r="L60" s="258"/>
      <c r="M60" s="250"/>
      <c r="N60" s="426"/>
      <c r="O60" s="449"/>
      <c r="P60" s="421"/>
    </row>
    <row r="61" spans="2:18" x14ac:dyDescent="0.25">
      <c r="B61" s="234" t="s">
        <v>64</v>
      </c>
      <c r="C61" s="186" t="s">
        <v>41</v>
      </c>
      <c r="D61" s="205">
        <f>_xlfn.XLOOKUP(C61,'Fee rates and unit costs'!$B$4:$B$16,'Fee rates and unit costs'!$F$4:$F$16,0,0)</f>
        <v>0</v>
      </c>
      <c r="E61" s="206"/>
      <c r="F61" s="207">
        <f t="shared" si="26"/>
        <v>0</v>
      </c>
      <c r="G61" s="206"/>
      <c r="H61" s="208">
        <f t="shared" si="27"/>
        <v>0</v>
      </c>
      <c r="I61" s="377">
        <f t="shared" si="28"/>
        <v>0</v>
      </c>
      <c r="J61" s="209"/>
      <c r="K61" s="210"/>
      <c r="L61" s="210"/>
      <c r="M61" s="235"/>
      <c r="N61" s="236">
        <f>SUM(J61:M61)</f>
        <v>0</v>
      </c>
      <c r="O61" s="212"/>
      <c r="P61" s="213">
        <f>+F61+O61+N61+H61</f>
        <v>0</v>
      </c>
    </row>
    <row r="62" spans="2:18" x14ac:dyDescent="0.25">
      <c r="B62" s="234" t="s">
        <v>65</v>
      </c>
      <c r="C62" s="186" t="s">
        <v>41</v>
      </c>
      <c r="D62" s="205">
        <f>_xlfn.XLOOKUP(C62,'Fee rates and unit costs'!$B$4:$B$16,'Fee rates and unit costs'!$F$4:$F$16,0,0)</f>
        <v>0</v>
      </c>
      <c r="E62" s="206"/>
      <c r="F62" s="207">
        <f t="shared" si="26"/>
        <v>0</v>
      </c>
      <c r="G62" s="206"/>
      <c r="H62" s="208">
        <f t="shared" si="27"/>
        <v>0</v>
      </c>
      <c r="I62" s="377">
        <f t="shared" si="28"/>
        <v>0</v>
      </c>
      <c r="J62" s="209"/>
      <c r="K62" s="210"/>
      <c r="L62" s="210"/>
      <c r="M62" s="235"/>
      <c r="N62" s="236">
        <f>SUM(J62:M62)</f>
        <v>0</v>
      </c>
      <c r="O62" s="212"/>
      <c r="P62" s="213">
        <f>+F62+O62+N62+H62</f>
        <v>0</v>
      </c>
    </row>
    <row r="63" spans="2:18" ht="15.75" thickBot="1" x14ac:dyDescent="0.3">
      <c r="B63" s="244" t="s">
        <v>108</v>
      </c>
      <c r="C63" s="186" t="s">
        <v>41</v>
      </c>
      <c r="D63" s="205">
        <f>_xlfn.XLOOKUP(C63,'Fee rates and unit costs'!$B$4:$B$16,'Fee rates and unit costs'!$F$4:$F$16,0,0)</f>
        <v>0</v>
      </c>
      <c r="E63" s="206"/>
      <c r="F63" s="207">
        <f t="shared" si="26"/>
        <v>0</v>
      </c>
      <c r="G63" s="206"/>
      <c r="H63" s="208">
        <f t="shared" si="27"/>
        <v>0</v>
      </c>
      <c r="I63" s="377">
        <f t="shared" si="28"/>
        <v>0</v>
      </c>
      <c r="J63" s="200"/>
      <c r="K63" s="201"/>
      <c r="L63" s="201"/>
      <c r="M63" s="245"/>
      <c r="N63" s="236">
        <f>SUM(J63:M63)</f>
        <v>0</v>
      </c>
      <c r="O63" s="252"/>
      <c r="P63" s="213">
        <f>+F63+O63+N63+H63</f>
        <v>0</v>
      </c>
    </row>
    <row r="64" spans="2:18" s="135" customFormat="1" ht="15.75" thickBot="1" x14ac:dyDescent="0.3">
      <c r="B64" s="12" t="s">
        <v>36</v>
      </c>
      <c r="C64" s="54"/>
      <c r="D64" s="123"/>
      <c r="E64" s="123">
        <f>E35+E6</f>
        <v>0</v>
      </c>
      <c r="F64" s="124">
        <f t="shared" ref="F64" si="29">F35+F6</f>
        <v>0</v>
      </c>
      <c r="G64" s="123">
        <f>G35+G6</f>
        <v>0</v>
      </c>
      <c r="H64" s="125">
        <f t="shared" ref="H64:O64" si="30">H35+H6</f>
        <v>0</v>
      </c>
      <c r="I64" s="126">
        <f t="shared" si="30"/>
        <v>0</v>
      </c>
      <c r="J64" s="127">
        <f t="shared" si="30"/>
        <v>0</v>
      </c>
      <c r="K64" s="123">
        <f t="shared" si="30"/>
        <v>0</v>
      </c>
      <c r="L64" s="123">
        <f t="shared" si="30"/>
        <v>0</v>
      </c>
      <c r="M64" s="123">
        <f t="shared" si="30"/>
        <v>0</v>
      </c>
      <c r="N64" s="128">
        <f>N35+N6</f>
        <v>0</v>
      </c>
      <c r="O64" s="129">
        <f t="shared" si="30"/>
        <v>0</v>
      </c>
      <c r="P64" s="130">
        <f>P35+P6</f>
        <v>0</v>
      </c>
      <c r="R64" s="152"/>
    </row>
    <row r="65" spans="2:16" ht="15.75" thickBot="1" x14ac:dyDescent="0.3">
      <c r="B65" s="6"/>
      <c r="I65" s="132"/>
      <c r="J65" s="57"/>
      <c r="K65" s="57"/>
      <c r="L65" s="57"/>
      <c r="M65" s="57"/>
      <c r="N65" s="58"/>
      <c r="O65" s="57"/>
      <c r="P65" s="58"/>
    </row>
    <row r="66" spans="2:16" s="8" customFormat="1" ht="33.6" customHeight="1" thickBot="1" x14ac:dyDescent="0.3">
      <c r="B66" s="409" t="s">
        <v>168</v>
      </c>
      <c r="C66" s="464" t="s">
        <v>183</v>
      </c>
      <c r="D66" s="465"/>
      <c r="E66" s="465"/>
      <c r="F66" s="465"/>
      <c r="G66" s="465"/>
      <c r="H66" s="465"/>
      <c r="I66" s="466"/>
      <c r="J66" s="411" t="s">
        <v>184</v>
      </c>
      <c r="K66" s="411"/>
      <c r="L66" s="411"/>
      <c r="M66" s="411"/>
      <c r="N66" s="411"/>
      <c r="O66" s="407" t="s">
        <v>191</v>
      </c>
      <c r="P66" s="405" t="s">
        <v>180</v>
      </c>
    </row>
    <row r="67" spans="2:16" s="8" customFormat="1" ht="45.75" thickBot="1" x14ac:dyDescent="0.3">
      <c r="B67" s="410"/>
      <c r="C67" s="46" t="s">
        <v>85</v>
      </c>
      <c r="D67" s="47" t="s">
        <v>171</v>
      </c>
      <c r="E67" s="47" t="s">
        <v>138</v>
      </c>
      <c r="F67" s="43" t="s">
        <v>181</v>
      </c>
      <c r="G67" s="47" t="s">
        <v>182</v>
      </c>
      <c r="H67" s="131" t="s">
        <v>176</v>
      </c>
      <c r="I67" s="44" t="s">
        <v>177</v>
      </c>
      <c r="J67" s="48" t="s">
        <v>173</v>
      </c>
      <c r="K67" s="49" t="s">
        <v>37</v>
      </c>
      <c r="L67" s="49" t="s">
        <v>174</v>
      </c>
      <c r="M67" s="50" t="s">
        <v>175</v>
      </c>
      <c r="N67" s="45" t="s">
        <v>178</v>
      </c>
      <c r="O67" s="408"/>
      <c r="P67" s="406"/>
    </row>
    <row r="68" spans="2:16" s="8" customFormat="1" ht="15.75" thickBot="1" x14ac:dyDescent="0.3">
      <c r="B68" s="21" t="s">
        <v>97</v>
      </c>
      <c r="C68" s="61"/>
      <c r="D68" s="106"/>
      <c r="E68" s="138">
        <f>E69+E78+E81</f>
        <v>0</v>
      </c>
      <c r="F68" s="138">
        <f>F69+F78+F81</f>
        <v>0</v>
      </c>
      <c r="G68" s="138">
        <f>G69+G78+G81</f>
        <v>0</v>
      </c>
      <c r="H68" s="143">
        <f t="shared" ref="H68:P68" si="31">H69+H78+H81</f>
        <v>0</v>
      </c>
      <c r="I68" s="141">
        <f t="shared" si="31"/>
        <v>0</v>
      </c>
      <c r="J68" s="381">
        <f t="shared" si="31"/>
        <v>0</v>
      </c>
      <c r="K68" s="138">
        <f t="shared" si="31"/>
        <v>0</v>
      </c>
      <c r="L68" s="138">
        <f t="shared" si="31"/>
        <v>0</v>
      </c>
      <c r="M68" s="138">
        <f t="shared" si="31"/>
        <v>0</v>
      </c>
      <c r="N68" s="141">
        <f>N69+N78+N81</f>
        <v>0</v>
      </c>
      <c r="O68" s="382">
        <f t="shared" si="31"/>
        <v>0</v>
      </c>
      <c r="P68" s="144">
        <f t="shared" si="31"/>
        <v>0</v>
      </c>
    </row>
    <row r="69" spans="2:16" s="135" customFormat="1" ht="15.75" thickBot="1" x14ac:dyDescent="0.3">
      <c r="B69" s="39" t="s">
        <v>80</v>
      </c>
      <c r="C69" s="52"/>
      <c r="D69" s="107"/>
      <c r="E69" s="107">
        <f>SUM(E70:E77)</f>
        <v>0</v>
      </c>
      <c r="F69" s="107">
        <f>SUM(F70:F77)</f>
        <v>0</v>
      </c>
      <c r="G69" s="107">
        <f>SUM(G70:G77)</f>
        <v>0</v>
      </c>
      <c r="H69" s="120">
        <f>SUM(H70:H77)</f>
        <v>0</v>
      </c>
      <c r="I69" s="108">
        <f>SUM(I70:I77)</f>
        <v>0</v>
      </c>
      <c r="J69" s="109">
        <f t="shared" ref="J69:P69" si="32">SUM(J70:J77)</f>
        <v>0</v>
      </c>
      <c r="K69" s="107">
        <f t="shared" si="32"/>
        <v>0</v>
      </c>
      <c r="L69" s="107">
        <f t="shared" si="32"/>
        <v>0</v>
      </c>
      <c r="M69" s="107">
        <f t="shared" si="32"/>
        <v>0</v>
      </c>
      <c r="N69" s="108">
        <f t="shared" si="32"/>
        <v>0</v>
      </c>
      <c r="O69" s="118">
        <f t="shared" si="32"/>
        <v>0</v>
      </c>
      <c r="P69" s="121">
        <f t="shared" si="32"/>
        <v>0</v>
      </c>
    </row>
    <row r="70" spans="2:16" x14ac:dyDescent="0.25">
      <c r="B70" s="412" t="s">
        <v>159</v>
      </c>
      <c r="C70" s="170" t="s">
        <v>41</v>
      </c>
      <c r="D70" s="171">
        <f>_xlfn.XLOOKUP(C70,'Fee rates and unit costs'!$B$4:$B$16,'Fee rates and unit costs'!$F$4:$F$16,0,0)</f>
        <v>0</v>
      </c>
      <c r="E70" s="172"/>
      <c r="F70" s="173">
        <f t="shared" ref="F70:F77" si="33">E70*D70</f>
        <v>0</v>
      </c>
      <c r="G70" s="172"/>
      <c r="H70" s="175">
        <f t="shared" ref="H70:H77" si="34">D70*G70</f>
        <v>0</v>
      </c>
      <c r="I70" s="373">
        <f t="shared" ref="I70:I77" si="35">F70+H70</f>
        <v>0</v>
      </c>
      <c r="J70" s="262"/>
      <c r="K70" s="110"/>
      <c r="L70" s="110"/>
      <c r="M70" s="110"/>
      <c r="N70" s="455">
        <f>SUM(J70:M71)</f>
        <v>0</v>
      </c>
      <c r="O70" s="446"/>
      <c r="P70" s="447">
        <f>F70+H70+N70+O70</f>
        <v>0</v>
      </c>
    </row>
    <row r="71" spans="2:16" ht="14.65" customHeight="1" x14ac:dyDescent="0.25">
      <c r="B71" s="414"/>
      <c r="C71" s="178" t="s">
        <v>41</v>
      </c>
      <c r="D71" s="179">
        <f>_xlfn.XLOOKUP(C71,'Fee rates and unit costs'!$B$4:$B$16,'Fee rates and unit costs'!$F$4:$F$16,0,0)</f>
        <v>0</v>
      </c>
      <c r="E71" s="180"/>
      <c r="F71" s="181">
        <f t="shared" si="33"/>
        <v>0</v>
      </c>
      <c r="G71" s="180"/>
      <c r="H71" s="183">
        <f t="shared" si="34"/>
        <v>0</v>
      </c>
      <c r="I71" s="374">
        <f t="shared" si="35"/>
        <v>0</v>
      </c>
      <c r="J71" s="263"/>
      <c r="K71" s="112"/>
      <c r="L71" s="112"/>
      <c r="M71" s="112"/>
      <c r="N71" s="451"/>
      <c r="O71" s="446"/>
      <c r="P71" s="448"/>
    </row>
    <row r="72" spans="2:16" x14ac:dyDescent="0.25">
      <c r="B72" s="160" t="s">
        <v>109</v>
      </c>
      <c r="C72" s="204" t="s">
        <v>41</v>
      </c>
      <c r="D72" s="205">
        <f>_xlfn.XLOOKUP(C72,'Fee rates and unit costs'!$B$4:$B$16,'Fee rates and unit costs'!$F$4:$F$16,0,0)</f>
        <v>0</v>
      </c>
      <c r="E72" s="206"/>
      <c r="F72" s="207">
        <f t="shared" si="33"/>
        <v>0</v>
      </c>
      <c r="G72" s="206"/>
      <c r="H72" s="208">
        <f t="shared" si="34"/>
        <v>0</v>
      </c>
      <c r="I72" s="377">
        <f t="shared" si="35"/>
        <v>0</v>
      </c>
      <c r="J72" s="263"/>
      <c r="K72" s="112"/>
      <c r="L72" s="112"/>
      <c r="M72" s="114"/>
      <c r="N72" s="264">
        <f>SUM(J72:M72)</f>
        <v>0</v>
      </c>
      <c r="O72" s="265"/>
      <c r="P72" s="266">
        <f>F72+H72+N72+O72</f>
        <v>0</v>
      </c>
    </row>
    <row r="73" spans="2:16" x14ac:dyDescent="0.25">
      <c r="B73" s="450" t="s">
        <v>110</v>
      </c>
      <c r="C73" s="178" t="s">
        <v>41</v>
      </c>
      <c r="D73" s="179">
        <f>_xlfn.XLOOKUP(C73,'Fee rates and unit costs'!$B$4:$B$16,'Fee rates and unit costs'!$F$4:$F$16,0,0)</f>
        <v>0</v>
      </c>
      <c r="E73" s="180"/>
      <c r="F73" s="181">
        <f t="shared" si="33"/>
        <v>0</v>
      </c>
      <c r="G73" s="180"/>
      <c r="H73" s="183">
        <f t="shared" si="34"/>
        <v>0</v>
      </c>
      <c r="I73" s="374">
        <f t="shared" si="35"/>
        <v>0</v>
      </c>
      <c r="J73" s="267"/>
      <c r="K73" s="113"/>
      <c r="L73" s="113"/>
      <c r="M73" s="113"/>
      <c r="N73" s="451">
        <f>SUM(J73:M74)</f>
        <v>0</v>
      </c>
      <c r="O73" s="452"/>
      <c r="P73" s="454">
        <f>F73+H73+N73+O73</f>
        <v>0</v>
      </c>
    </row>
    <row r="74" spans="2:16" x14ac:dyDescent="0.25">
      <c r="B74" s="414"/>
      <c r="C74" s="178" t="s">
        <v>41</v>
      </c>
      <c r="D74" s="179">
        <f>_xlfn.XLOOKUP(C74,'Fee rates and unit costs'!$B$4:$B$16,'Fee rates and unit costs'!$F$4:$F$16,0,0)</f>
        <v>0</v>
      </c>
      <c r="E74" s="180"/>
      <c r="F74" s="181">
        <f t="shared" si="33"/>
        <v>0</v>
      </c>
      <c r="G74" s="180"/>
      <c r="H74" s="183">
        <f t="shared" si="34"/>
        <v>0</v>
      </c>
      <c r="I74" s="374">
        <f t="shared" si="35"/>
        <v>0</v>
      </c>
      <c r="J74" s="263"/>
      <c r="K74" s="112"/>
      <c r="L74" s="112"/>
      <c r="M74" s="112"/>
      <c r="N74" s="451"/>
      <c r="O74" s="453"/>
      <c r="P74" s="442"/>
    </row>
    <row r="75" spans="2:16" x14ac:dyDescent="0.25">
      <c r="B75" s="159" t="s">
        <v>111</v>
      </c>
      <c r="C75" s="194" t="s">
        <v>41</v>
      </c>
      <c r="D75" s="195">
        <f>_xlfn.XLOOKUP(C75,'Fee rates and unit costs'!$B$4:$B$16,'Fee rates and unit costs'!$F$4:$F$16,0,0)</f>
        <v>0</v>
      </c>
      <c r="E75" s="196"/>
      <c r="F75" s="197">
        <f t="shared" si="33"/>
        <v>0</v>
      </c>
      <c r="G75" s="196"/>
      <c r="H75" s="199">
        <f t="shared" si="34"/>
        <v>0</v>
      </c>
      <c r="I75" s="376">
        <f t="shared" si="35"/>
        <v>0</v>
      </c>
      <c r="J75" s="268"/>
      <c r="K75" s="114"/>
      <c r="L75" s="114"/>
      <c r="M75" s="114"/>
      <c r="N75" s="264">
        <f>SUM(J75:M75)</f>
        <v>0</v>
      </c>
      <c r="O75" s="265"/>
      <c r="P75" s="266">
        <f>F75+H75+N75+O75</f>
        <v>0</v>
      </c>
    </row>
    <row r="76" spans="2:16" x14ac:dyDescent="0.25">
      <c r="B76" s="154" t="s">
        <v>112</v>
      </c>
      <c r="C76" s="194" t="s">
        <v>41</v>
      </c>
      <c r="D76" s="195">
        <f>_xlfn.XLOOKUP(C76,'Fee rates and unit costs'!$B$4:$B$16,'Fee rates and unit costs'!$F$4:$F$16,0,0)</f>
        <v>0</v>
      </c>
      <c r="E76" s="196"/>
      <c r="F76" s="197">
        <f t="shared" si="33"/>
        <v>0</v>
      </c>
      <c r="G76" s="196"/>
      <c r="H76" s="199">
        <f t="shared" si="34"/>
        <v>0</v>
      </c>
      <c r="I76" s="376">
        <f t="shared" si="35"/>
        <v>0</v>
      </c>
      <c r="J76" s="268"/>
      <c r="K76" s="114"/>
      <c r="L76" s="114"/>
      <c r="M76" s="114"/>
      <c r="N76" s="264">
        <f>SUM(J76:M76)</f>
        <v>0</v>
      </c>
      <c r="O76" s="269"/>
      <c r="P76" s="266">
        <f>F76+H76+N76+O76</f>
        <v>0</v>
      </c>
    </row>
    <row r="77" spans="2:16" ht="15.75" thickBot="1" x14ac:dyDescent="0.3">
      <c r="B77" s="160" t="s">
        <v>160</v>
      </c>
      <c r="C77" s="289" t="s">
        <v>41</v>
      </c>
      <c r="D77" s="290">
        <f>_xlfn.XLOOKUP(C77,'Fee rates and unit costs'!$B$4:$B$16,'Fee rates and unit costs'!$F$4:$F$16,0,0)</f>
        <v>0</v>
      </c>
      <c r="E77" s="291"/>
      <c r="F77" s="292">
        <f t="shared" si="33"/>
        <v>0</v>
      </c>
      <c r="G77" s="291"/>
      <c r="H77" s="293">
        <f t="shared" si="34"/>
        <v>0</v>
      </c>
      <c r="I77" s="379">
        <f t="shared" si="35"/>
        <v>0</v>
      </c>
      <c r="J77" s="270"/>
      <c r="K77" s="116"/>
      <c r="L77" s="116"/>
      <c r="M77" s="271"/>
      <c r="N77" s="264">
        <f>SUM(J77:M77)</f>
        <v>0</v>
      </c>
      <c r="O77" s="162"/>
      <c r="P77" s="266">
        <f>F77+H77+N77+O77</f>
        <v>0</v>
      </c>
    </row>
    <row r="78" spans="2:16" s="135" customFormat="1" ht="15.75" thickBot="1" x14ac:dyDescent="0.3">
      <c r="B78" s="5" t="s">
        <v>81</v>
      </c>
      <c r="C78" s="62"/>
      <c r="D78" s="119"/>
      <c r="E78" s="119">
        <f t="shared" ref="E78:O78" si="36">SUM(E79:E80)</f>
        <v>0</v>
      </c>
      <c r="F78" s="119">
        <f t="shared" si="36"/>
        <v>0</v>
      </c>
      <c r="G78" s="119">
        <f t="shared" si="36"/>
        <v>0</v>
      </c>
      <c r="H78" s="118">
        <f t="shared" si="36"/>
        <v>0</v>
      </c>
      <c r="I78" s="120">
        <f t="shared" si="36"/>
        <v>0</v>
      </c>
      <c r="J78" s="109">
        <f t="shared" si="36"/>
        <v>0</v>
      </c>
      <c r="K78" s="119">
        <f t="shared" si="36"/>
        <v>0</v>
      </c>
      <c r="L78" s="119">
        <f t="shared" si="36"/>
        <v>0</v>
      </c>
      <c r="M78" s="107">
        <f t="shared" ref="M78" si="37">SUM(M79:M80)</f>
        <v>0</v>
      </c>
      <c r="N78" s="122">
        <f t="shared" si="36"/>
        <v>0</v>
      </c>
      <c r="O78" s="118">
        <f t="shared" si="36"/>
        <v>0</v>
      </c>
      <c r="P78" s="121">
        <f>SUM(P79:P80)</f>
        <v>0</v>
      </c>
    </row>
    <row r="79" spans="2:16" x14ac:dyDescent="0.25">
      <c r="B79" s="159" t="s">
        <v>113</v>
      </c>
      <c r="C79" s="186" t="s">
        <v>41</v>
      </c>
      <c r="D79" s="179">
        <f>_xlfn.XLOOKUP(C79,'Fee rates and unit costs'!$B$4:$B$16,'Fee rates and unit costs'!$F$4:$F$16,0,0)</f>
        <v>0</v>
      </c>
      <c r="E79" s="180"/>
      <c r="F79" s="181">
        <f t="shared" ref="F79:F80" si="38">E79*D79</f>
        <v>0</v>
      </c>
      <c r="G79" s="180"/>
      <c r="H79" s="183">
        <f t="shared" ref="H79:H80" si="39">D79*G79</f>
        <v>0</v>
      </c>
      <c r="I79" s="374">
        <f t="shared" ref="I79:I80" si="40">F79+H79</f>
        <v>0</v>
      </c>
      <c r="J79" s="272"/>
      <c r="K79" s="273"/>
      <c r="L79" s="273"/>
      <c r="M79" s="274"/>
      <c r="N79" s="275">
        <f>SUM(J79:M79)</f>
        <v>0</v>
      </c>
      <c r="O79" s="269"/>
      <c r="P79" s="266">
        <f>F79+H79+N79+O79</f>
        <v>0</v>
      </c>
    </row>
    <row r="80" spans="2:16" ht="15.75" thickBot="1" x14ac:dyDescent="0.3">
      <c r="B80" s="159" t="s">
        <v>114</v>
      </c>
      <c r="C80" s="186" t="s">
        <v>41</v>
      </c>
      <c r="D80" s="290">
        <f>_xlfn.XLOOKUP(C80,'Fee rates and unit costs'!$B$4:$B$16,'Fee rates and unit costs'!$F$4:$F$16,0,0)</f>
        <v>0</v>
      </c>
      <c r="E80" s="180"/>
      <c r="F80" s="181">
        <f t="shared" si="38"/>
        <v>0</v>
      </c>
      <c r="G80" s="180"/>
      <c r="H80" s="183">
        <f t="shared" si="39"/>
        <v>0</v>
      </c>
      <c r="I80" s="374">
        <f t="shared" si="40"/>
        <v>0</v>
      </c>
      <c r="J80" s="276"/>
      <c r="K80" s="271"/>
      <c r="L80" s="271"/>
      <c r="M80" s="271"/>
      <c r="N80" s="277">
        <f>+M80+L80+K80+J80</f>
        <v>0</v>
      </c>
      <c r="O80" s="269"/>
      <c r="P80" s="266">
        <f>F80+H80+N80+O80</f>
        <v>0</v>
      </c>
    </row>
    <row r="81" spans="2:18" s="135" customFormat="1" ht="15.75" thickBot="1" x14ac:dyDescent="0.3">
      <c r="B81" s="5" t="s">
        <v>98</v>
      </c>
      <c r="C81" s="52"/>
      <c r="D81" s="119"/>
      <c r="E81" s="119">
        <f>SUM(E82:E84)</f>
        <v>0</v>
      </c>
      <c r="F81" s="119">
        <f t="shared" ref="F81:O81" si="41">SUM(F82:F84)</f>
        <v>0</v>
      </c>
      <c r="G81" s="119">
        <f>SUM(G82:G84)</f>
        <v>0</v>
      </c>
      <c r="H81" s="118">
        <f t="shared" si="41"/>
        <v>0</v>
      </c>
      <c r="I81" s="120">
        <f t="shared" si="41"/>
        <v>0</v>
      </c>
      <c r="J81" s="109">
        <f t="shared" si="41"/>
        <v>0</v>
      </c>
      <c r="K81" s="119">
        <f t="shared" si="41"/>
        <v>0</v>
      </c>
      <c r="L81" s="119">
        <f t="shared" si="41"/>
        <v>0</v>
      </c>
      <c r="M81" s="107">
        <f t="shared" si="41"/>
        <v>0</v>
      </c>
      <c r="N81" s="122">
        <f t="shared" si="41"/>
        <v>0</v>
      </c>
      <c r="O81" s="118">
        <f t="shared" si="41"/>
        <v>0</v>
      </c>
      <c r="P81" s="121">
        <f>SUM(P82:P84)</f>
        <v>0</v>
      </c>
      <c r="Q81" s="161"/>
    </row>
    <row r="82" spans="2:18" x14ac:dyDescent="0.25">
      <c r="B82" s="159" t="s">
        <v>115</v>
      </c>
      <c r="C82" s="186" t="s">
        <v>41</v>
      </c>
      <c r="D82" s="179">
        <f>_xlfn.XLOOKUP(C82,'Fee rates and unit costs'!$B$4:$B$16,'Fee rates and unit costs'!$F$4:$F$16,0,0)</f>
        <v>0</v>
      </c>
      <c r="E82" s="180"/>
      <c r="F82" s="181">
        <f t="shared" ref="F82:F84" si="42">E82*D82</f>
        <v>0</v>
      </c>
      <c r="G82" s="180"/>
      <c r="H82" s="183">
        <f t="shared" ref="H82:H84" si="43">D82*G82</f>
        <v>0</v>
      </c>
      <c r="I82" s="374">
        <f t="shared" ref="I82:I84" si="44">F82+H82</f>
        <v>0</v>
      </c>
      <c r="J82" s="278"/>
      <c r="K82" s="279"/>
      <c r="L82" s="279"/>
      <c r="M82" s="279"/>
      <c r="N82" s="275">
        <f>+M82+L82+K82+J82</f>
        <v>0</v>
      </c>
      <c r="O82" s="269"/>
      <c r="P82" s="280">
        <f>+F82+H82+M82+N82</f>
        <v>0</v>
      </c>
      <c r="Q82" s="146"/>
    </row>
    <row r="83" spans="2:18" x14ac:dyDescent="0.25">
      <c r="B83" s="159" t="s">
        <v>116</v>
      </c>
      <c r="C83" s="186" t="s">
        <v>41</v>
      </c>
      <c r="D83" s="205">
        <f>_xlfn.XLOOKUP(C83,'Fee rates and unit costs'!$B$4:$B$16,'Fee rates and unit costs'!$F$4:$F$16,0,0)</f>
        <v>0</v>
      </c>
      <c r="E83" s="180"/>
      <c r="F83" s="181">
        <f t="shared" si="42"/>
        <v>0</v>
      </c>
      <c r="G83" s="180"/>
      <c r="H83" s="183">
        <f t="shared" si="43"/>
        <v>0</v>
      </c>
      <c r="I83" s="374">
        <f t="shared" si="44"/>
        <v>0</v>
      </c>
      <c r="J83" s="268"/>
      <c r="K83" s="114"/>
      <c r="L83" s="114"/>
      <c r="M83" s="114"/>
      <c r="N83" s="281">
        <f>+M83+L83+K83+J83</f>
        <v>0</v>
      </c>
      <c r="O83" s="269"/>
      <c r="P83" s="115">
        <f>+F83+H83+M83+N83</f>
        <v>0</v>
      </c>
      <c r="Q83" s="146"/>
    </row>
    <row r="84" spans="2:18" ht="15.75" thickBot="1" x14ac:dyDescent="0.3">
      <c r="B84" s="160" t="s">
        <v>117</v>
      </c>
      <c r="C84" s="186" t="s">
        <v>41</v>
      </c>
      <c r="D84" s="179">
        <f>_xlfn.XLOOKUP(C84,'Fee rates and unit costs'!$B$4:$B$16,'Fee rates and unit costs'!$F$4:$F$16,0,0)</f>
        <v>0</v>
      </c>
      <c r="E84" s="180"/>
      <c r="F84" s="181">
        <f t="shared" si="42"/>
        <v>0</v>
      </c>
      <c r="G84" s="180"/>
      <c r="H84" s="183">
        <f t="shared" si="43"/>
        <v>0</v>
      </c>
      <c r="I84" s="374">
        <f t="shared" si="44"/>
        <v>0</v>
      </c>
      <c r="J84" s="267"/>
      <c r="K84" s="113"/>
      <c r="L84" s="113"/>
      <c r="M84" s="113"/>
      <c r="N84" s="282">
        <f>+M84+L84+K84+J84</f>
        <v>0</v>
      </c>
      <c r="O84" s="283"/>
      <c r="P84" s="117">
        <f>+F84+H84+M84+N84</f>
        <v>0</v>
      </c>
      <c r="Q84" s="146"/>
    </row>
    <row r="85" spans="2:18" s="135" customFormat="1" ht="15.75" thickBot="1" x14ac:dyDescent="0.3">
      <c r="B85" s="12" t="s">
        <v>36</v>
      </c>
      <c r="C85" s="63"/>
      <c r="D85" s="284"/>
      <c r="E85" s="284">
        <f>E68</f>
        <v>0</v>
      </c>
      <c r="F85" s="284">
        <f>F68</f>
        <v>0</v>
      </c>
      <c r="G85" s="284">
        <f>G68</f>
        <v>0</v>
      </c>
      <c r="H85" s="285">
        <f>H68</f>
        <v>0</v>
      </c>
      <c r="I85" s="285">
        <f>I68</f>
        <v>0</v>
      </c>
      <c r="J85" s="286">
        <f t="shared" ref="J85:P85" si="45">J68</f>
        <v>0</v>
      </c>
      <c r="K85" s="284">
        <f t="shared" si="45"/>
        <v>0</v>
      </c>
      <c r="L85" s="284">
        <f t="shared" si="45"/>
        <v>0</v>
      </c>
      <c r="M85" s="284">
        <f t="shared" si="45"/>
        <v>0</v>
      </c>
      <c r="N85" s="287">
        <f t="shared" si="45"/>
        <v>0</v>
      </c>
      <c r="O85" s="288">
        <f t="shared" si="45"/>
        <v>0</v>
      </c>
      <c r="P85" s="288">
        <f t="shared" si="45"/>
        <v>0</v>
      </c>
      <c r="R85" s="152"/>
    </row>
    <row r="86" spans="2:18" s="135" customFormat="1" ht="15.75" thickBot="1" x14ac:dyDescent="0.3">
      <c r="B86" s="6"/>
      <c r="C86" s="155"/>
      <c r="D86" s="155"/>
      <c r="E86" s="155"/>
      <c r="F86" s="155"/>
      <c r="G86" s="155"/>
      <c r="H86" s="156"/>
      <c r="I86" s="156"/>
      <c r="J86" s="157"/>
      <c r="K86" s="157"/>
      <c r="L86" s="157"/>
      <c r="M86" s="157"/>
      <c r="N86" s="158"/>
      <c r="O86" s="157"/>
      <c r="P86" s="158"/>
    </row>
    <row r="87" spans="2:18" s="136" customFormat="1" ht="15" customHeight="1" thickBot="1" x14ac:dyDescent="0.3">
      <c r="B87" s="409" t="s">
        <v>170</v>
      </c>
      <c r="C87" s="464" t="s">
        <v>183</v>
      </c>
      <c r="D87" s="465"/>
      <c r="E87" s="465"/>
      <c r="F87" s="465"/>
      <c r="G87" s="465"/>
      <c r="H87" s="465"/>
      <c r="I87" s="466"/>
      <c r="J87" s="411" t="s">
        <v>184</v>
      </c>
      <c r="K87" s="411"/>
      <c r="L87" s="411"/>
      <c r="M87" s="411"/>
      <c r="N87" s="411"/>
      <c r="O87" s="407" t="s">
        <v>191</v>
      </c>
      <c r="P87" s="405" t="s">
        <v>180</v>
      </c>
    </row>
    <row r="88" spans="2:18" s="136" customFormat="1" ht="45.75" thickBot="1" x14ac:dyDescent="0.3">
      <c r="B88" s="424"/>
      <c r="C88" s="59" t="s">
        <v>85</v>
      </c>
      <c r="D88" s="41"/>
      <c r="E88" s="41" t="s">
        <v>138</v>
      </c>
      <c r="F88" s="40" t="s">
        <v>149</v>
      </c>
      <c r="G88" s="41" t="s">
        <v>139</v>
      </c>
      <c r="H88" s="42" t="s">
        <v>148</v>
      </c>
      <c r="I88" s="42" t="s">
        <v>148</v>
      </c>
      <c r="J88" s="9" t="s">
        <v>140</v>
      </c>
      <c r="K88" s="10" t="s">
        <v>37</v>
      </c>
      <c r="L88" s="10" t="s">
        <v>141</v>
      </c>
      <c r="M88" s="11" t="s">
        <v>142</v>
      </c>
      <c r="N88" s="60" t="s">
        <v>38</v>
      </c>
      <c r="O88" s="408"/>
      <c r="P88" s="406"/>
    </row>
    <row r="89" spans="2:18" s="136" customFormat="1" ht="15.75" thickBot="1" x14ac:dyDescent="0.3">
      <c r="B89" s="38" t="s">
        <v>99</v>
      </c>
      <c r="C89" s="61"/>
      <c r="D89" s="106"/>
      <c r="E89" s="138">
        <f>E90+E95</f>
        <v>0</v>
      </c>
      <c r="F89" s="138">
        <f t="shared" ref="F89:P89" si="46">F90+F95</f>
        <v>0</v>
      </c>
      <c r="G89" s="138">
        <f>G90+G95</f>
        <v>0</v>
      </c>
      <c r="H89" s="141">
        <f t="shared" si="46"/>
        <v>0</v>
      </c>
      <c r="I89" s="141">
        <f t="shared" si="46"/>
        <v>0</v>
      </c>
      <c r="J89" s="381">
        <f t="shared" si="46"/>
        <v>0</v>
      </c>
      <c r="K89" s="138">
        <f t="shared" si="46"/>
        <v>0</v>
      </c>
      <c r="L89" s="138">
        <f t="shared" si="46"/>
        <v>0</v>
      </c>
      <c r="M89" s="138">
        <f t="shared" si="46"/>
        <v>0</v>
      </c>
      <c r="N89" s="141">
        <f t="shared" si="46"/>
        <v>0</v>
      </c>
      <c r="O89" s="383">
        <f t="shared" si="46"/>
        <v>0</v>
      </c>
      <c r="P89" s="144">
        <f t="shared" si="46"/>
        <v>0</v>
      </c>
    </row>
    <row r="90" spans="2:18" s="135" customFormat="1" ht="15.75" thickBot="1" x14ac:dyDescent="0.3">
      <c r="B90" s="39" t="s">
        <v>100</v>
      </c>
      <c r="C90" s="52"/>
      <c r="D90" s="107"/>
      <c r="E90" s="107">
        <f>SUM(E91:E94)</f>
        <v>0</v>
      </c>
      <c r="F90" s="107">
        <f>SUM(F91:F94)</f>
        <v>0</v>
      </c>
      <c r="G90" s="107">
        <f>SUM(G91:G94)</f>
        <v>0</v>
      </c>
      <c r="H90" s="108">
        <f>SUM(H91:H94)</f>
        <v>0</v>
      </c>
      <c r="I90" s="108">
        <f>SUM(I91:I94)</f>
        <v>0</v>
      </c>
      <c r="J90" s="109">
        <f t="shared" ref="J90:N90" si="47">SUM(J91:J94)</f>
        <v>0</v>
      </c>
      <c r="K90" s="107">
        <f t="shared" si="47"/>
        <v>0</v>
      </c>
      <c r="L90" s="107">
        <f t="shared" si="47"/>
        <v>0</v>
      </c>
      <c r="M90" s="107">
        <f t="shared" si="47"/>
        <v>0</v>
      </c>
      <c r="N90" s="108">
        <f t="shared" si="47"/>
        <v>0</v>
      </c>
      <c r="O90" s="118">
        <f>SUM(O91:O94)</f>
        <v>0</v>
      </c>
      <c r="P90" s="121">
        <f>SUM(P91:P94)</f>
        <v>0</v>
      </c>
    </row>
    <row r="91" spans="2:18" x14ac:dyDescent="0.25">
      <c r="B91" s="412" t="s">
        <v>161</v>
      </c>
      <c r="C91" s="102" t="s">
        <v>41</v>
      </c>
      <c r="D91" s="179">
        <f>_xlfn.XLOOKUP(C91,'Fee rates and unit costs'!$B$4:$B$16,'Fee rates and unit costs'!$F$4:$F$16,0,0)</f>
        <v>0</v>
      </c>
      <c r="E91" s="180"/>
      <c r="F91" s="181">
        <f t="shared" ref="F91:F94" si="48">E91*D91</f>
        <v>0</v>
      </c>
      <c r="G91" s="180"/>
      <c r="H91" s="183">
        <f t="shared" ref="H91:H94" si="49">D91*G91</f>
        <v>0</v>
      </c>
      <c r="I91" s="374">
        <f t="shared" ref="I91:I94" si="50">F91+H91</f>
        <v>0</v>
      </c>
      <c r="J91" s="272"/>
      <c r="K91" s="273"/>
      <c r="L91" s="273"/>
      <c r="M91" s="273"/>
      <c r="N91" s="415">
        <f>SUM(J91:M93)</f>
        <v>0</v>
      </c>
      <c r="O91" s="437"/>
      <c r="P91" s="440">
        <f>+F91+H91+K91+J91</f>
        <v>0</v>
      </c>
    </row>
    <row r="92" spans="2:18" x14ac:dyDescent="0.25">
      <c r="B92" s="413"/>
      <c r="C92" s="103" t="s">
        <v>41</v>
      </c>
      <c r="D92" s="179">
        <f>_xlfn.XLOOKUP(C92,'Fee rates and unit costs'!$B$4:$B$16,'Fee rates and unit costs'!$F$4:$F$16,0,0)</f>
        <v>0</v>
      </c>
      <c r="E92" s="180"/>
      <c r="F92" s="181">
        <f t="shared" si="48"/>
        <v>0</v>
      </c>
      <c r="G92" s="180"/>
      <c r="H92" s="183">
        <f t="shared" si="49"/>
        <v>0</v>
      </c>
      <c r="I92" s="374">
        <f t="shared" si="50"/>
        <v>0</v>
      </c>
      <c r="J92" s="298"/>
      <c r="K92" s="299"/>
      <c r="L92" s="299"/>
      <c r="M92" s="299"/>
      <c r="N92" s="416"/>
      <c r="O92" s="438"/>
      <c r="P92" s="441"/>
    </row>
    <row r="93" spans="2:18" x14ac:dyDescent="0.25">
      <c r="B93" s="414"/>
      <c r="C93" s="103" t="s">
        <v>41</v>
      </c>
      <c r="D93" s="179">
        <f>_xlfn.XLOOKUP(C93,'Fee rates and unit costs'!$B$4:$B$16,'Fee rates and unit costs'!$F$4:$F$16,0,0)</f>
        <v>0</v>
      </c>
      <c r="E93" s="180"/>
      <c r="F93" s="181">
        <f t="shared" si="48"/>
        <v>0</v>
      </c>
      <c r="G93" s="180"/>
      <c r="H93" s="183">
        <f t="shared" si="49"/>
        <v>0</v>
      </c>
      <c r="I93" s="374">
        <f t="shared" si="50"/>
        <v>0</v>
      </c>
      <c r="J93" s="300"/>
      <c r="K93" s="301"/>
      <c r="L93" s="301"/>
      <c r="M93" s="301"/>
      <c r="N93" s="416"/>
      <c r="O93" s="439"/>
      <c r="P93" s="442"/>
    </row>
    <row r="94" spans="2:18" ht="15.75" thickBot="1" x14ac:dyDescent="0.3">
      <c r="B94" s="154" t="s">
        <v>162</v>
      </c>
      <c r="C94" s="359" t="s">
        <v>41</v>
      </c>
      <c r="D94" s="290">
        <f>_xlfn.XLOOKUP(C94,'Fee rates and unit costs'!$B$4:$B$16,'Fee rates and unit costs'!$F$4:$F$16,0,0)</f>
        <v>0</v>
      </c>
      <c r="E94" s="291"/>
      <c r="F94" s="292">
        <f t="shared" si="48"/>
        <v>0</v>
      </c>
      <c r="G94" s="291"/>
      <c r="H94" s="293">
        <f t="shared" si="49"/>
        <v>0</v>
      </c>
      <c r="I94" s="379">
        <f t="shared" si="50"/>
        <v>0</v>
      </c>
      <c r="J94" s="302"/>
      <c r="K94" s="303"/>
      <c r="L94" s="303"/>
      <c r="M94" s="303"/>
      <c r="N94" s="304">
        <f>SUM(J94:M94)</f>
        <v>0</v>
      </c>
      <c r="O94" s="305"/>
      <c r="P94" s="306">
        <f>+F94+O94+N94+H94</f>
        <v>0</v>
      </c>
    </row>
    <row r="95" spans="2:18" s="135" customFormat="1" ht="15.75" thickBot="1" x14ac:dyDescent="0.3">
      <c r="B95" s="5" t="s">
        <v>101</v>
      </c>
      <c r="C95" s="51"/>
      <c r="D95" s="119"/>
      <c r="E95" s="119">
        <f t="shared" ref="E95:O95" si="51">SUM(E96:E100)</f>
        <v>0</v>
      </c>
      <c r="F95" s="119">
        <f t="shared" si="51"/>
        <v>0</v>
      </c>
      <c r="G95" s="119">
        <f t="shared" si="51"/>
        <v>0</v>
      </c>
      <c r="H95" s="118">
        <f t="shared" si="51"/>
        <v>0</v>
      </c>
      <c r="I95" s="118">
        <f t="shared" si="51"/>
        <v>0</v>
      </c>
      <c r="J95" s="109">
        <f t="shared" si="51"/>
        <v>0</v>
      </c>
      <c r="K95" s="107">
        <f t="shared" si="51"/>
        <v>0</v>
      </c>
      <c r="L95" s="107">
        <f t="shared" si="51"/>
        <v>0</v>
      </c>
      <c r="M95" s="107">
        <f t="shared" ref="M95" si="52">SUM(M96:M100)</f>
        <v>0</v>
      </c>
      <c r="N95" s="108">
        <f t="shared" si="51"/>
        <v>0</v>
      </c>
      <c r="O95" s="118">
        <f t="shared" si="51"/>
        <v>0</v>
      </c>
      <c r="P95" s="121">
        <f>SUM(P96:P100)</f>
        <v>0</v>
      </c>
    </row>
    <row r="96" spans="2:18" ht="14.65" customHeight="1" x14ac:dyDescent="0.25">
      <c r="B96" s="413" t="s">
        <v>163</v>
      </c>
      <c r="C96" s="102" t="s">
        <v>41</v>
      </c>
      <c r="D96" s="179">
        <f>_xlfn.XLOOKUP(C96,'Fee rates and unit costs'!$B$4:$B$16,'Fee rates and unit costs'!$F$4:$F$16,0,0)</f>
        <v>0</v>
      </c>
      <c r="E96" s="180"/>
      <c r="F96" s="181">
        <f t="shared" ref="F96:F100" si="53">E96*D96</f>
        <v>0</v>
      </c>
      <c r="G96" s="180"/>
      <c r="H96" s="183">
        <f t="shared" ref="H96:H100" si="54">D96*G96</f>
        <v>0</v>
      </c>
      <c r="I96" s="374">
        <f t="shared" ref="I96:I100" si="55">F96+H96</f>
        <v>0</v>
      </c>
      <c r="J96" s="272"/>
      <c r="K96" s="273"/>
      <c r="L96" s="273"/>
      <c r="M96" s="273"/>
      <c r="N96" s="422">
        <f>SUM(J96:M99)</f>
        <v>0</v>
      </c>
      <c r="O96" s="437"/>
      <c r="P96" s="440">
        <f>+F96+O96+N96+H96</f>
        <v>0</v>
      </c>
    </row>
    <row r="97" spans="2:18" x14ac:dyDescent="0.25">
      <c r="B97" s="413"/>
      <c r="C97" s="103" t="s">
        <v>41</v>
      </c>
      <c r="D97" s="179">
        <f>_xlfn.XLOOKUP(C97,'Fee rates and unit costs'!$B$4:$B$16,'Fee rates and unit costs'!$F$4:$F$16,0,0)</f>
        <v>0</v>
      </c>
      <c r="E97" s="180"/>
      <c r="F97" s="181">
        <f t="shared" si="53"/>
        <v>0</v>
      </c>
      <c r="G97" s="180"/>
      <c r="H97" s="183">
        <f t="shared" si="54"/>
        <v>0</v>
      </c>
      <c r="I97" s="374">
        <f t="shared" si="55"/>
        <v>0</v>
      </c>
      <c r="J97" s="298"/>
      <c r="K97" s="299"/>
      <c r="L97" s="299"/>
      <c r="M97" s="299"/>
      <c r="N97" s="423"/>
      <c r="O97" s="438"/>
      <c r="P97" s="441"/>
    </row>
    <row r="98" spans="2:18" x14ac:dyDescent="0.25">
      <c r="B98" s="413"/>
      <c r="C98" s="103" t="s">
        <v>41</v>
      </c>
      <c r="D98" s="179">
        <f>_xlfn.XLOOKUP(C98,'Fee rates and unit costs'!$B$4:$B$16,'Fee rates and unit costs'!$F$4:$F$16,0,0)</f>
        <v>0</v>
      </c>
      <c r="E98" s="180"/>
      <c r="F98" s="181">
        <f t="shared" si="53"/>
        <v>0</v>
      </c>
      <c r="G98" s="180"/>
      <c r="H98" s="183">
        <f t="shared" si="54"/>
        <v>0</v>
      </c>
      <c r="I98" s="374">
        <f t="shared" si="55"/>
        <v>0</v>
      </c>
      <c r="J98" s="298"/>
      <c r="K98" s="299"/>
      <c r="L98" s="299"/>
      <c r="M98" s="299"/>
      <c r="N98" s="423"/>
      <c r="O98" s="438"/>
      <c r="P98" s="441"/>
    </row>
    <row r="99" spans="2:18" x14ac:dyDescent="0.25">
      <c r="B99" s="414"/>
      <c r="C99" s="104" t="s">
        <v>41</v>
      </c>
      <c r="D99" s="179">
        <f>_xlfn.XLOOKUP(C99,'Fee rates and unit costs'!$B$4:$B$16,'Fee rates and unit costs'!$F$4:$F$16,0,0)</f>
        <v>0</v>
      </c>
      <c r="E99" s="180"/>
      <c r="F99" s="181">
        <f t="shared" si="53"/>
        <v>0</v>
      </c>
      <c r="G99" s="180"/>
      <c r="H99" s="183">
        <f t="shared" si="54"/>
        <v>0</v>
      </c>
      <c r="I99" s="374">
        <f t="shared" si="55"/>
        <v>0</v>
      </c>
      <c r="J99" s="300"/>
      <c r="K99" s="301"/>
      <c r="L99" s="301"/>
      <c r="M99" s="301"/>
      <c r="N99" s="423"/>
      <c r="O99" s="439"/>
      <c r="P99" s="442"/>
    </row>
    <row r="100" spans="2:18" ht="15.75" thickBot="1" x14ac:dyDescent="0.3">
      <c r="B100" s="153" t="s">
        <v>164</v>
      </c>
      <c r="C100" s="104" t="s">
        <v>41</v>
      </c>
      <c r="D100" s="296">
        <f>_xlfn.XLOOKUP(C100,'Fee rates and unit costs'!$B$4:$B$16,'Fee rates and unit costs'!$F$4:$F$16,0,0)</f>
        <v>0</v>
      </c>
      <c r="E100" s="291"/>
      <c r="F100" s="292">
        <f t="shared" si="53"/>
        <v>0</v>
      </c>
      <c r="G100" s="291"/>
      <c r="H100" s="293">
        <f t="shared" si="54"/>
        <v>0</v>
      </c>
      <c r="I100" s="379">
        <f t="shared" si="55"/>
        <v>0</v>
      </c>
      <c r="J100" s="307"/>
      <c r="K100" s="308"/>
      <c r="L100" s="308"/>
      <c r="M100" s="308"/>
      <c r="N100" s="309">
        <f>SUM(J100:M100)</f>
        <v>0</v>
      </c>
      <c r="O100" s="305"/>
      <c r="P100" s="306">
        <f>+F100+O100+N100+H100</f>
        <v>0</v>
      </c>
    </row>
    <row r="101" spans="2:18" s="135" customFormat="1" ht="15.75" thickBot="1" x14ac:dyDescent="0.3">
      <c r="B101" s="12" t="s">
        <v>36</v>
      </c>
      <c r="C101" s="63"/>
      <c r="D101" s="284"/>
      <c r="E101" s="284">
        <f>SUM(E96:E100)</f>
        <v>0</v>
      </c>
      <c r="F101" s="284">
        <f t="shared" ref="F101:O101" si="56">F90+F95</f>
        <v>0</v>
      </c>
      <c r="G101" s="284">
        <f>SUM(G96:G100)</f>
        <v>0</v>
      </c>
      <c r="H101" s="287">
        <f t="shared" si="56"/>
        <v>0</v>
      </c>
      <c r="I101" s="287">
        <f t="shared" si="56"/>
        <v>0</v>
      </c>
      <c r="J101" s="286">
        <f t="shared" si="56"/>
        <v>0</v>
      </c>
      <c r="K101" s="284">
        <f t="shared" si="56"/>
        <v>0</v>
      </c>
      <c r="L101" s="284">
        <f t="shared" si="56"/>
        <v>0</v>
      </c>
      <c r="M101" s="284">
        <f t="shared" si="56"/>
        <v>0</v>
      </c>
      <c r="N101" s="287">
        <f t="shared" si="56"/>
        <v>0</v>
      </c>
      <c r="O101" s="310">
        <f t="shared" si="56"/>
        <v>0</v>
      </c>
      <c r="P101" s="311">
        <f>+P95+P90</f>
        <v>0</v>
      </c>
      <c r="R101" s="152"/>
    </row>
    <row r="102" spans="2:18" ht="15" customHeight="1" thickBot="1" x14ac:dyDescent="0.3">
      <c r="B102" s="150"/>
      <c r="J102" s="57"/>
      <c r="K102" s="57"/>
      <c r="L102" s="57"/>
      <c r="M102" s="57"/>
      <c r="N102" s="58"/>
      <c r="O102" s="57"/>
      <c r="P102" s="58"/>
      <c r="Q102" s="151"/>
    </row>
    <row r="103" spans="2:18" s="8" customFormat="1" ht="25.5" customHeight="1" thickBot="1" x14ac:dyDescent="0.3">
      <c r="B103" s="409" t="s">
        <v>66</v>
      </c>
      <c r="C103" s="464" t="s">
        <v>183</v>
      </c>
      <c r="D103" s="465"/>
      <c r="E103" s="465"/>
      <c r="F103" s="465"/>
      <c r="G103" s="465"/>
      <c r="H103" s="465"/>
      <c r="I103" s="466"/>
      <c r="J103" s="411" t="s">
        <v>184</v>
      </c>
      <c r="K103" s="411"/>
      <c r="L103" s="411"/>
      <c r="M103" s="411"/>
      <c r="N103" s="411"/>
      <c r="O103" s="407" t="s">
        <v>191</v>
      </c>
      <c r="P103" s="405" t="s">
        <v>180</v>
      </c>
      <c r="Q103" s="149"/>
    </row>
    <row r="104" spans="2:18" s="8" customFormat="1" ht="45" customHeight="1" thickBot="1" x14ac:dyDescent="0.3">
      <c r="B104" s="410"/>
      <c r="C104" s="59" t="s">
        <v>85</v>
      </c>
      <c r="D104" s="41"/>
      <c r="E104" s="41" t="s">
        <v>138</v>
      </c>
      <c r="F104" s="40" t="s">
        <v>149</v>
      </c>
      <c r="G104" s="41" t="s">
        <v>139</v>
      </c>
      <c r="H104" s="42" t="s">
        <v>148</v>
      </c>
      <c r="I104" s="42" t="s">
        <v>148</v>
      </c>
      <c r="J104" s="9" t="s">
        <v>140</v>
      </c>
      <c r="K104" s="10" t="s">
        <v>37</v>
      </c>
      <c r="L104" s="10" t="s">
        <v>141</v>
      </c>
      <c r="M104" s="11" t="s">
        <v>142</v>
      </c>
      <c r="N104" s="60" t="s">
        <v>38</v>
      </c>
      <c r="O104" s="408"/>
      <c r="P104" s="406"/>
      <c r="Q104" s="149"/>
    </row>
    <row r="105" spans="2:18" x14ac:dyDescent="0.25">
      <c r="B105" s="430" t="s">
        <v>67</v>
      </c>
      <c r="C105" s="102" t="s">
        <v>41</v>
      </c>
      <c r="D105" s="179">
        <f>_xlfn.XLOOKUP(C105,'Fee rates and unit costs'!$B$4:$B$16,'Fee rates and unit costs'!$F$4:$F$16,0,0)</f>
        <v>0</v>
      </c>
      <c r="E105" s="180"/>
      <c r="F105" s="181">
        <f t="shared" ref="F105:F110" si="57">E105*D105</f>
        <v>0</v>
      </c>
      <c r="G105" s="180"/>
      <c r="H105" s="183">
        <f t="shared" ref="H105:H110" si="58">D105*G105</f>
        <v>0</v>
      </c>
      <c r="I105" s="374">
        <f t="shared" ref="I105:I110" si="59">F105+H105</f>
        <v>0</v>
      </c>
      <c r="J105" s="272"/>
      <c r="K105" s="273"/>
      <c r="L105" s="273"/>
      <c r="M105" s="273"/>
      <c r="N105" s="433">
        <f>SUM(J105:M108)</f>
        <v>0</v>
      </c>
      <c r="O105" s="443"/>
      <c r="P105" s="440">
        <f>+F105+H105+N105+O105</f>
        <v>0</v>
      </c>
    </row>
    <row r="106" spans="2:18" x14ac:dyDescent="0.25">
      <c r="B106" s="431"/>
      <c r="C106" s="103" t="s">
        <v>41</v>
      </c>
      <c r="D106" s="179">
        <f>_xlfn.XLOOKUP(C106,'Fee rates and unit costs'!$B$4:$B$16,'Fee rates and unit costs'!$F$4:$F$16,0,0)</f>
        <v>0</v>
      </c>
      <c r="E106" s="180"/>
      <c r="F106" s="181">
        <f t="shared" si="57"/>
        <v>0</v>
      </c>
      <c r="G106" s="180"/>
      <c r="H106" s="183">
        <f t="shared" si="58"/>
        <v>0</v>
      </c>
      <c r="I106" s="374">
        <f t="shared" si="59"/>
        <v>0</v>
      </c>
      <c r="J106" s="298"/>
      <c r="K106" s="299"/>
      <c r="L106" s="299"/>
      <c r="M106" s="299"/>
      <c r="N106" s="434"/>
      <c r="O106" s="444"/>
      <c r="P106" s="441"/>
    </row>
    <row r="107" spans="2:18" x14ac:dyDescent="0.25">
      <c r="B107" s="431"/>
      <c r="C107" s="103" t="s">
        <v>41</v>
      </c>
      <c r="D107" s="179">
        <f>_xlfn.XLOOKUP(C107,'Fee rates and unit costs'!$B$4:$B$16,'Fee rates and unit costs'!$F$4:$F$16,0,0)</f>
        <v>0</v>
      </c>
      <c r="E107" s="180"/>
      <c r="F107" s="181">
        <f t="shared" si="57"/>
        <v>0</v>
      </c>
      <c r="G107" s="180"/>
      <c r="H107" s="183">
        <f t="shared" si="58"/>
        <v>0</v>
      </c>
      <c r="I107" s="374">
        <f t="shared" si="59"/>
        <v>0</v>
      </c>
      <c r="J107" s="298"/>
      <c r="K107" s="299"/>
      <c r="L107" s="299"/>
      <c r="M107" s="299"/>
      <c r="N107" s="434"/>
      <c r="O107" s="444"/>
      <c r="P107" s="441"/>
    </row>
    <row r="108" spans="2:18" x14ac:dyDescent="0.25">
      <c r="B108" s="432"/>
      <c r="C108" s="103" t="s">
        <v>41</v>
      </c>
      <c r="D108" s="179">
        <f>_xlfn.XLOOKUP(C108,'Fee rates and unit costs'!$B$4:$B$16,'Fee rates and unit costs'!$F$4:$F$16,0,0)</f>
        <v>0</v>
      </c>
      <c r="E108" s="180"/>
      <c r="F108" s="181">
        <f t="shared" si="57"/>
        <v>0</v>
      </c>
      <c r="G108" s="180"/>
      <c r="H108" s="183">
        <f t="shared" si="58"/>
        <v>0</v>
      </c>
      <c r="I108" s="374">
        <f t="shared" si="59"/>
        <v>0</v>
      </c>
      <c r="J108" s="300"/>
      <c r="K108" s="301"/>
      <c r="L108" s="301"/>
      <c r="M108" s="301"/>
      <c r="N108" s="434"/>
      <c r="O108" s="445"/>
      <c r="P108" s="442"/>
    </row>
    <row r="109" spans="2:18" x14ac:dyDescent="0.25">
      <c r="B109" s="148" t="s">
        <v>68</v>
      </c>
      <c r="C109" s="105" t="s">
        <v>41</v>
      </c>
      <c r="D109" s="195">
        <f>_xlfn.XLOOKUP(C109,'Fee rates and unit costs'!$B$4:$B$16,'Fee rates and unit costs'!$F$4:$F$16,0,0)</f>
        <v>0</v>
      </c>
      <c r="E109" s="196"/>
      <c r="F109" s="197">
        <f t="shared" si="57"/>
        <v>0</v>
      </c>
      <c r="G109" s="196"/>
      <c r="H109" s="199">
        <f t="shared" si="58"/>
        <v>0</v>
      </c>
      <c r="I109" s="376">
        <f t="shared" si="59"/>
        <v>0</v>
      </c>
      <c r="J109" s="268"/>
      <c r="K109" s="114"/>
      <c r="L109" s="114"/>
      <c r="M109" s="114"/>
      <c r="N109" s="312">
        <f>SUM(J109:M109)</f>
        <v>0</v>
      </c>
      <c r="O109" s="265"/>
      <c r="P109" s="266">
        <f>+F109+H109+N109+O109</f>
        <v>0</v>
      </c>
    </row>
    <row r="110" spans="2:18" ht="15.75" thickBot="1" x14ac:dyDescent="0.3">
      <c r="B110" s="148" t="s">
        <v>69</v>
      </c>
      <c r="C110" s="104" t="s">
        <v>41</v>
      </c>
      <c r="D110" s="296">
        <f>_xlfn.XLOOKUP(C110,'Fee rates and unit costs'!$B$4:$B$16,'Fee rates and unit costs'!$F$4:$F$16,0,0)</f>
        <v>0</v>
      </c>
      <c r="E110" s="291"/>
      <c r="F110" s="292">
        <f t="shared" si="57"/>
        <v>0</v>
      </c>
      <c r="G110" s="291"/>
      <c r="H110" s="293">
        <f t="shared" si="58"/>
        <v>0</v>
      </c>
      <c r="I110" s="379">
        <f t="shared" si="59"/>
        <v>0</v>
      </c>
      <c r="J110" s="267"/>
      <c r="K110" s="113"/>
      <c r="L110" s="113"/>
      <c r="M110" s="113"/>
      <c r="N110" s="313">
        <f>SUM(J110:M110)</f>
        <v>0</v>
      </c>
      <c r="O110" s="269"/>
      <c r="P110" s="266">
        <f>+F110+H110+N110+O110</f>
        <v>0</v>
      </c>
    </row>
    <row r="111" spans="2:18" s="135" customFormat="1" ht="15.75" thickBot="1" x14ac:dyDescent="0.3">
      <c r="B111" s="12" t="s">
        <v>36</v>
      </c>
      <c r="C111" s="63"/>
      <c r="D111" s="284"/>
      <c r="E111" s="284">
        <f>SUM(E105:E110)</f>
        <v>0</v>
      </c>
      <c r="F111" s="284">
        <f t="shared" ref="F111:P111" si="60">SUM(F105:F110)</f>
        <v>0</v>
      </c>
      <c r="G111" s="284">
        <f>SUM(G105:G110)</f>
        <v>0</v>
      </c>
      <c r="H111" s="287">
        <f t="shared" si="60"/>
        <v>0</v>
      </c>
      <c r="I111" s="287">
        <f t="shared" si="60"/>
        <v>0</v>
      </c>
      <c r="J111" s="286">
        <f t="shared" si="60"/>
        <v>0</v>
      </c>
      <c r="K111" s="284">
        <f t="shared" si="60"/>
        <v>0</v>
      </c>
      <c r="L111" s="284">
        <f t="shared" si="60"/>
        <v>0</v>
      </c>
      <c r="M111" s="284">
        <f t="shared" si="60"/>
        <v>0</v>
      </c>
      <c r="N111" s="287">
        <f>SUM(N105:N110)</f>
        <v>0</v>
      </c>
      <c r="O111" s="310">
        <f t="shared" si="60"/>
        <v>0</v>
      </c>
      <c r="P111" s="311">
        <f t="shared" si="60"/>
        <v>0</v>
      </c>
    </row>
    <row r="112" spans="2:18" ht="15.75" thickBot="1" x14ac:dyDescent="0.3">
      <c r="J112" s="57"/>
      <c r="K112" s="57"/>
      <c r="L112" s="57"/>
      <c r="M112" s="57"/>
      <c r="N112" s="58"/>
      <c r="O112" s="57"/>
      <c r="P112" s="58"/>
    </row>
    <row r="113" spans="2:19" ht="28.15" customHeight="1" thickBot="1" x14ac:dyDescent="0.3">
      <c r="B113" s="12" t="s">
        <v>179</v>
      </c>
      <c r="C113" s="63"/>
      <c r="D113" s="284"/>
      <c r="E113" s="284">
        <f>E64+E85+E101+E111</f>
        <v>0</v>
      </c>
      <c r="F113" s="284">
        <f>F64+F85+F101+F111</f>
        <v>0</v>
      </c>
      <c r="G113" s="284">
        <f>G64+G85+G101+G111</f>
        <v>0</v>
      </c>
      <c r="H113" s="285">
        <f t="shared" ref="H113:K113" si="61">H64+H85+H101+H111</f>
        <v>0</v>
      </c>
      <c r="I113" s="285">
        <f t="shared" si="61"/>
        <v>0</v>
      </c>
      <c r="J113" s="286">
        <f>J64+J85+J101+J111</f>
        <v>0</v>
      </c>
      <c r="K113" s="284">
        <f t="shared" si="61"/>
        <v>0</v>
      </c>
      <c r="L113" s="284">
        <f>+L111+L101+L85+L64</f>
        <v>0</v>
      </c>
      <c r="M113" s="284">
        <f>+M111+M101+M85+M64</f>
        <v>0</v>
      </c>
      <c r="N113" s="287">
        <f>+N111+N101+N85+N64</f>
        <v>0</v>
      </c>
      <c r="O113" s="310">
        <f>+O111+O101+O85+O64</f>
        <v>0</v>
      </c>
      <c r="P113" s="288">
        <f>+P64+P85+P101+P111</f>
        <v>0</v>
      </c>
      <c r="R113" s="146"/>
      <c r="S113" s="146"/>
    </row>
    <row r="114" spans="2:19" x14ac:dyDescent="0.25">
      <c r="J114" s="57"/>
      <c r="K114" s="57"/>
      <c r="L114" s="57"/>
      <c r="M114" s="57"/>
      <c r="N114" s="58"/>
      <c r="O114" s="57"/>
      <c r="P114" s="58"/>
    </row>
    <row r="115" spans="2:19" ht="17.25" x14ac:dyDescent="0.25">
      <c r="B115" s="7" t="s">
        <v>146</v>
      </c>
      <c r="J115" s="57"/>
      <c r="K115" s="57"/>
      <c r="L115" s="57"/>
      <c r="M115" s="57"/>
      <c r="N115" s="58"/>
      <c r="O115" s="57"/>
      <c r="P115" s="58"/>
    </row>
    <row r="116" spans="2:19" ht="17.25" x14ac:dyDescent="0.25">
      <c r="B116" s="7" t="s">
        <v>143</v>
      </c>
      <c r="J116" s="57"/>
      <c r="K116" s="57"/>
      <c r="L116" s="57"/>
      <c r="M116" s="57"/>
      <c r="N116" s="58"/>
      <c r="O116" s="57"/>
      <c r="P116" s="58"/>
    </row>
    <row r="117" spans="2:19" ht="17.25" x14ac:dyDescent="0.25">
      <c r="B117" s="7" t="s">
        <v>144</v>
      </c>
      <c r="H117" s="55"/>
      <c r="I117" s="55"/>
      <c r="J117" s="57"/>
      <c r="K117" s="145"/>
      <c r="L117" s="57"/>
      <c r="M117" s="57"/>
      <c r="N117" s="58"/>
      <c r="O117" s="57"/>
      <c r="P117" s="58"/>
    </row>
    <row r="118" spans="2:19" ht="17.25" x14ac:dyDescent="0.25">
      <c r="B118" s="7" t="s">
        <v>145</v>
      </c>
      <c r="H118" s="55"/>
      <c r="I118" s="55"/>
      <c r="J118" s="57"/>
      <c r="K118" s="57"/>
      <c r="L118" s="57"/>
      <c r="M118" s="57"/>
      <c r="N118" s="58"/>
      <c r="O118" s="57"/>
      <c r="P118" s="58"/>
    </row>
    <row r="119" spans="2:19" x14ac:dyDescent="0.25">
      <c r="H119" s="55"/>
      <c r="I119" s="55"/>
      <c r="J119" s="57"/>
      <c r="K119" s="57"/>
      <c r="L119" s="57"/>
      <c r="M119" s="57"/>
      <c r="N119" s="58"/>
      <c r="O119" s="57"/>
      <c r="P119" s="58"/>
    </row>
    <row r="120" spans="2:19" x14ac:dyDescent="0.25">
      <c r="J120" s="57"/>
      <c r="K120" s="57"/>
      <c r="L120" s="57"/>
      <c r="M120" s="57"/>
      <c r="N120" s="58"/>
      <c r="O120" s="57"/>
      <c r="P120" s="58"/>
    </row>
    <row r="121" spans="2:19" x14ac:dyDescent="0.25">
      <c r="J121" s="57"/>
      <c r="K121" s="57"/>
      <c r="L121" s="57"/>
      <c r="M121" s="57"/>
      <c r="N121" s="58"/>
      <c r="O121" s="57"/>
      <c r="P121" s="58"/>
    </row>
    <row r="122" spans="2:19" x14ac:dyDescent="0.25">
      <c r="J122" s="57"/>
      <c r="K122" s="57"/>
      <c r="L122" s="57"/>
      <c r="M122" s="57"/>
      <c r="N122" s="58"/>
      <c r="O122" s="57"/>
      <c r="P122" s="58"/>
    </row>
    <row r="123" spans="2:19" x14ac:dyDescent="0.25">
      <c r="J123" s="57"/>
      <c r="K123" s="57"/>
      <c r="L123" s="57"/>
      <c r="M123" s="57"/>
      <c r="N123" s="58"/>
      <c r="O123" s="57"/>
      <c r="P123" s="58"/>
    </row>
    <row r="124" spans="2:19" x14ac:dyDescent="0.25">
      <c r="J124" s="57"/>
      <c r="K124" s="57"/>
      <c r="L124" s="57"/>
      <c r="M124" s="57"/>
      <c r="N124" s="58"/>
      <c r="O124" s="57"/>
      <c r="P124" s="58"/>
    </row>
    <row r="125" spans="2:19" x14ac:dyDescent="0.25">
      <c r="J125" s="57"/>
      <c r="K125" s="57"/>
      <c r="L125" s="57"/>
      <c r="M125" s="57"/>
      <c r="N125" s="58"/>
      <c r="O125" s="57"/>
      <c r="P125" s="58"/>
    </row>
    <row r="126" spans="2:19" x14ac:dyDescent="0.25">
      <c r="J126" s="57"/>
      <c r="K126" s="57"/>
      <c r="L126" s="57"/>
      <c r="M126" s="57"/>
      <c r="N126" s="58"/>
      <c r="O126" s="57"/>
      <c r="P126" s="58"/>
    </row>
    <row r="127" spans="2:19" x14ac:dyDescent="0.25">
      <c r="J127" s="57"/>
      <c r="K127" s="57"/>
      <c r="L127" s="57"/>
      <c r="M127" s="57"/>
      <c r="N127" s="58"/>
      <c r="O127" s="57"/>
      <c r="P127" s="58"/>
    </row>
    <row r="128" spans="2:19" x14ac:dyDescent="0.25">
      <c r="J128" s="57"/>
      <c r="K128" s="57"/>
      <c r="L128" s="57"/>
      <c r="M128" s="57"/>
      <c r="N128" s="58"/>
      <c r="O128" s="57"/>
      <c r="P128" s="58"/>
    </row>
    <row r="129" spans="10:16" x14ac:dyDescent="0.25">
      <c r="J129" s="57"/>
      <c r="K129" s="57"/>
      <c r="L129" s="57"/>
      <c r="M129" s="57"/>
      <c r="N129" s="58"/>
      <c r="O129" s="57"/>
      <c r="P129" s="58"/>
    </row>
    <row r="130" spans="10:16" x14ac:dyDescent="0.25">
      <c r="J130" s="57"/>
      <c r="K130" s="57"/>
      <c r="L130" s="57"/>
      <c r="M130" s="57"/>
      <c r="N130" s="58"/>
      <c r="O130" s="57"/>
      <c r="P130" s="58"/>
    </row>
    <row r="131" spans="10:16" x14ac:dyDescent="0.25">
      <c r="J131" s="57"/>
      <c r="K131" s="57"/>
      <c r="L131" s="57"/>
      <c r="M131" s="57"/>
      <c r="N131" s="58"/>
      <c r="O131" s="57"/>
      <c r="P131" s="58"/>
    </row>
    <row r="132" spans="10:16" x14ac:dyDescent="0.25">
      <c r="J132" s="57"/>
      <c r="K132" s="57"/>
      <c r="L132" s="57"/>
      <c r="M132" s="57"/>
      <c r="N132" s="58"/>
      <c r="O132" s="57"/>
      <c r="P132" s="58"/>
    </row>
    <row r="133" spans="10:16" x14ac:dyDescent="0.25">
      <c r="J133" s="57"/>
      <c r="K133" s="57"/>
      <c r="L133" s="57"/>
      <c r="M133" s="57"/>
      <c r="N133" s="58"/>
      <c r="O133" s="57"/>
      <c r="P133" s="58"/>
    </row>
    <row r="134" spans="10:16" x14ac:dyDescent="0.25">
      <c r="J134" s="57"/>
      <c r="K134" s="57"/>
      <c r="L134" s="57"/>
      <c r="M134" s="57"/>
      <c r="N134" s="58"/>
      <c r="O134" s="57"/>
      <c r="P134" s="58"/>
    </row>
    <row r="135" spans="10:16" x14ac:dyDescent="0.25">
      <c r="J135" s="57"/>
      <c r="K135" s="57"/>
      <c r="L135" s="57"/>
      <c r="M135" s="57"/>
      <c r="N135" s="58"/>
      <c r="O135" s="57"/>
      <c r="P135" s="58"/>
    </row>
    <row r="136" spans="10:16" x14ac:dyDescent="0.25">
      <c r="J136" s="57"/>
      <c r="K136" s="57"/>
      <c r="L136" s="57"/>
      <c r="M136" s="57"/>
      <c r="N136" s="58"/>
      <c r="O136" s="57"/>
      <c r="P136" s="58"/>
    </row>
    <row r="137" spans="10:16" x14ac:dyDescent="0.25">
      <c r="J137" s="57"/>
      <c r="K137" s="57"/>
      <c r="L137" s="57"/>
      <c r="M137" s="57"/>
      <c r="N137" s="58"/>
      <c r="O137" s="57"/>
      <c r="P137" s="58"/>
    </row>
    <row r="138" spans="10:16" x14ac:dyDescent="0.25">
      <c r="J138" s="57"/>
      <c r="K138" s="57"/>
      <c r="L138" s="57"/>
      <c r="M138" s="57"/>
      <c r="N138" s="58"/>
      <c r="O138" s="57"/>
      <c r="P138" s="58"/>
    </row>
    <row r="139" spans="10:16" x14ac:dyDescent="0.25">
      <c r="J139" s="57"/>
      <c r="K139" s="57"/>
      <c r="L139" s="57"/>
      <c r="M139" s="57"/>
      <c r="N139" s="58"/>
      <c r="O139" s="57"/>
      <c r="P139" s="58"/>
    </row>
    <row r="140" spans="10:16" x14ac:dyDescent="0.25">
      <c r="J140" s="57"/>
      <c r="K140" s="57"/>
      <c r="L140" s="57"/>
      <c r="M140" s="57"/>
      <c r="N140" s="58"/>
      <c r="O140" s="57"/>
      <c r="P140" s="58"/>
    </row>
    <row r="141" spans="10:16" x14ac:dyDescent="0.25">
      <c r="J141" s="57"/>
      <c r="K141" s="57"/>
      <c r="L141" s="57"/>
      <c r="M141" s="57"/>
      <c r="N141" s="58"/>
      <c r="O141" s="57"/>
      <c r="P141" s="58"/>
    </row>
    <row r="142" spans="10:16" x14ac:dyDescent="0.25">
      <c r="J142" s="57"/>
      <c r="K142" s="57"/>
      <c r="L142" s="57"/>
      <c r="M142" s="57"/>
      <c r="N142" s="58"/>
      <c r="O142" s="57"/>
      <c r="P142" s="58"/>
    </row>
    <row r="143" spans="10:16" x14ac:dyDescent="0.25">
      <c r="J143" s="57"/>
      <c r="K143" s="57"/>
      <c r="L143" s="57"/>
      <c r="M143" s="57"/>
      <c r="N143" s="58"/>
      <c r="O143" s="57"/>
      <c r="P143" s="58"/>
    </row>
    <row r="144" spans="10:16" x14ac:dyDescent="0.25">
      <c r="J144" s="57"/>
      <c r="K144" s="57"/>
      <c r="L144" s="57"/>
      <c r="M144" s="57"/>
      <c r="N144" s="58"/>
      <c r="O144" s="57"/>
      <c r="P144" s="58"/>
    </row>
    <row r="145" spans="10:16" x14ac:dyDescent="0.25">
      <c r="J145" s="57"/>
      <c r="K145" s="57"/>
      <c r="L145" s="57"/>
      <c r="M145" s="57"/>
      <c r="N145" s="58"/>
      <c r="O145" s="57"/>
      <c r="P145" s="58"/>
    </row>
    <row r="146" spans="10:16" x14ac:dyDescent="0.25">
      <c r="J146" s="57"/>
      <c r="K146" s="57"/>
      <c r="L146" s="57"/>
      <c r="M146" s="57"/>
      <c r="N146" s="58"/>
      <c r="O146" s="57"/>
      <c r="P146" s="58"/>
    </row>
    <row r="147" spans="10:16" x14ac:dyDescent="0.25">
      <c r="J147" s="57"/>
      <c r="K147" s="57"/>
      <c r="L147" s="57"/>
      <c r="M147" s="57"/>
      <c r="N147" s="58"/>
      <c r="O147" s="57"/>
      <c r="P147" s="58"/>
    </row>
    <row r="148" spans="10:16" x14ac:dyDescent="0.25">
      <c r="J148" s="57"/>
      <c r="K148" s="57"/>
      <c r="L148" s="57"/>
      <c r="M148" s="57"/>
      <c r="N148" s="58"/>
      <c r="O148" s="57"/>
      <c r="P148" s="58"/>
    </row>
    <row r="149" spans="10:16" x14ac:dyDescent="0.25">
      <c r="J149" s="57"/>
      <c r="K149" s="57"/>
      <c r="L149" s="57"/>
      <c r="M149" s="57"/>
      <c r="N149" s="58"/>
      <c r="O149" s="57"/>
      <c r="P149" s="58"/>
    </row>
    <row r="150" spans="10:16" x14ac:dyDescent="0.25">
      <c r="J150" s="57"/>
      <c r="K150" s="57"/>
      <c r="L150" s="57"/>
      <c r="M150" s="57"/>
      <c r="N150" s="58"/>
      <c r="O150" s="57"/>
      <c r="P150" s="58"/>
    </row>
    <row r="151" spans="10:16" x14ac:dyDescent="0.25">
      <c r="J151" s="57"/>
      <c r="K151" s="57"/>
      <c r="L151" s="57"/>
      <c r="M151" s="57"/>
      <c r="N151" s="58"/>
      <c r="O151" s="57"/>
      <c r="P151" s="58"/>
    </row>
    <row r="152" spans="10:16" x14ac:dyDescent="0.25">
      <c r="J152" s="57"/>
      <c r="K152" s="57"/>
      <c r="L152" s="57"/>
      <c r="M152" s="57"/>
      <c r="N152" s="58"/>
      <c r="O152" s="57"/>
      <c r="P152" s="58"/>
    </row>
    <row r="153" spans="10:16" x14ac:dyDescent="0.25">
      <c r="J153" s="57"/>
      <c r="K153" s="57"/>
      <c r="L153" s="57"/>
      <c r="M153" s="57"/>
      <c r="N153" s="58"/>
      <c r="O153" s="57"/>
      <c r="P153" s="58"/>
    </row>
    <row r="154" spans="10:16" x14ac:dyDescent="0.25">
      <c r="J154" s="57"/>
      <c r="K154" s="57"/>
      <c r="L154" s="57"/>
      <c r="M154" s="57"/>
      <c r="N154" s="58"/>
      <c r="O154" s="57"/>
      <c r="P154" s="58"/>
    </row>
    <row r="155" spans="10:16" x14ac:dyDescent="0.25">
      <c r="J155" s="57"/>
      <c r="K155" s="57"/>
      <c r="L155" s="57"/>
      <c r="M155" s="57"/>
      <c r="N155" s="58"/>
      <c r="O155" s="57"/>
      <c r="P155" s="58"/>
    </row>
    <row r="156" spans="10:16" x14ac:dyDescent="0.25">
      <c r="J156" s="57"/>
      <c r="K156" s="57"/>
      <c r="L156" s="57"/>
      <c r="M156" s="57"/>
      <c r="N156" s="58"/>
      <c r="O156" s="57"/>
      <c r="P156" s="58"/>
    </row>
    <row r="157" spans="10:16" x14ac:dyDescent="0.25">
      <c r="J157" s="57"/>
      <c r="K157" s="57"/>
      <c r="L157" s="57"/>
      <c r="M157" s="57"/>
      <c r="N157" s="58"/>
      <c r="O157" s="57"/>
      <c r="P157" s="58"/>
    </row>
    <row r="158" spans="10:16" x14ac:dyDescent="0.25">
      <c r="J158" s="57"/>
      <c r="K158" s="57"/>
      <c r="L158" s="57"/>
      <c r="M158" s="57"/>
      <c r="N158" s="58"/>
      <c r="O158" s="57"/>
      <c r="P158" s="58"/>
    </row>
    <row r="159" spans="10:16" x14ac:dyDescent="0.25">
      <c r="J159" s="57"/>
      <c r="K159" s="57"/>
      <c r="L159" s="57"/>
      <c r="M159" s="57"/>
      <c r="N159" s="58"/>
      <c r="O159" s="57"/>
      <c r="P159" s="58"/>
    </row>
    <row r="160" spans="10:16" x14ac:dyDescent="0.25">
      <c r="J160" s="57"/>
      <c r="K160" s="57"/>
      <c r="L160" s="57"/>
      <c r="M160" s="57"/>
      <c r="N160" s="58"/>
      <c r="O160" s="57"/>
      <c r="P160" s="58"/>
    </row>
    <row r="161" spans="10:16" x14ac:dyDescent="0.25">
      <c r="J161" s="57"/>
      <c r="K161" s="57"/>
      <c r="L161" s="57"/>
      <c r="M161" s="57"/>
      <c r="N161" s="58"/>
      <c r="O161" s="57"/>
      <c r="P161" s="58"/>
    </row>
    <row r="162" spans="10:16" x14ac:dyDescent="0.25">
      <c r="J162" s="57"/>
      <c r="K162" s="57"/>
      <c r="L162" s="57"/>
      <c r="M162" s="57"/>
      <c r="N162" s="58"/>
      <c r="O162" s="57"/>
      <c r="P162" s="58"/>
    </row>
    <row r="163" spans="10:16" x14ac:dyDescent="0.25">
      <c r="J163" s="57"/>
      <c r="K163" s="57"/>
      <c r="L163" s="57"/>
      <c r="M163" s="57"/>
      <c r="N163" s="58"/>
      <c r="O163" s="57"/>
      <c r="P163" s="58"/>
    </row>
    <row r="164" spans="10:16" x14ac:dyDescent="0.25">
      <c r="J164" s="57"/>
      <c r="K164" s="57"/>
      <c r="L164" s="57"/>
      <c r="M164" s="57"/>
      <c r="N164" s="58"/>
      <c r="O164" s="57"/>
      <c r="P164" s="58"/>
    </row>
    <row r="165" spans="10:16" x14ac:dyDescent="0.25">
      <c r="J165" s="57"/>
      <c r="K165" s="57"/>
      <c r="L165" s="57"/>
      <c r="M165" s="57"/>
      <c r="N165" s="58"/>
      <c r="O165" s="57"/>
      <c r="P165" s="58"/>
    </row>
    <row r="166" spans="10:16" x14ac:dyDescent="0.25">
      <c r="J166" s="57"/>
      <c r="K166" s="57"/>
      <c r="L166" s="57"/>
      <c r="M166" s="57"/>
      <c r="N166" s="58"/>
      <c r="O166" s="57"/>
      <c r="P166" s="58"/>
    </row>
    <row r="167" spans="10:16" x14ac:dyDescent="0.25">
      <c r="J167" s="57"/>
      <c r="K167" s="57"/>
      <c r="L167" s="57"/>
      <c r="M167" s="57"/>
      <c r="N167" s="58"/>
      <c r="O167" s="57"/>
      <c r="P167" s="58"/>
    </row>
    <row r="168" spans="10:16" x14ac:dyDescent="0.25">
      <c r="J168" s="57"/>
      <c r="K168" s="57"/>
      <c r="L168" s="57"/>
      <c r="M168" s="57"/>
      <c r="N168" s="58"/>
      <c r="O168" s="57"/>
      <c r="P168" s="58"/>
    </row>
    <row r="169" spans="10:16" x14ac:dyDescent="0.25">
      <c r="J169" s="57"/>
      <c r="K169" s="57"/>
      <c r="L169" s="57"/>
      <c r="M169" s="57"/>
      <c r="N169" s="58"/>
      <c r="O169" s="57"/>
      <c r="P169" s="58"/>
    </row>
    <row r="170" spans="10:16" x14ac:dyDescent="0.25">
      <c r="J170" s="57"/>
      <c r="K170" s="57"/>
      <c r="L170" s="57"/>
      <c r="M170" s="57"/>
      <c r="N170" s="58"/>
      <c r="O170" s="57"/>
      <c r="P170" s="58"/>
    </row>
    <row r="171" spans="10:16" x14ac:dyDescent="0.25">
      <c r="J171" s="57"/>
      <c r="K171" s="57"/>
      <c r="L171" s="57"/>
      <c r="M171" s="57"/>
      <c r="N171" s="58"/>
      <c r="O171" s="57"/>
      <c r="P171" s="58"/>
    </row>
    <row r="172" spans="10:16" x14ac:dyDescent="0.25">
      <c r="J172" s="57"/>
      <c r="K172" s="57"/>
      <c r="L172" s="57"/>
      <c r="M172" s="57"/>
      <c r="N172" s="58"/>
      <c r="O172" s="57"/>
      <c r="P172" s="58"/>
    </row>
    <row r="173" spans="10:16" x14ac:dyDescent="0.25">
      <c r="J173" s="57"/>
      <c r="K173" s="57"/>
      <c r="L173" s="57"/>
      <c r="M173" s="57"/>
      <c r="N173" s="58"/>
      <c r="O173" s="57"/>
      <c r="P173" s="58"/>
    </row>
    <row r="174" spans="10:16" x14ac:dyDescent="0.25">
      <c r="J174" s="57"/>
      <c r="K174" s="57"/>
      <c r="L174" s="57"/>
      <c r="M174" s="57"/>
      <c r="N174" s="58"/>
      <c r="O174" s="57"/>
      <c r="P174" s="58"/>
    </row>
    <row r="175" spans="10:16" x14ac:dyDescent="0.25">
      <c r="J175" s="57"/>
      <c r="K175" s="57"/>
      <c r="L175" s="57"/>
      <c r="M175" s="57"/>
      <c r="N175" s="58"/>
      <c r="O175" s="57"/>
      <c r="P175" s="58"/>
    </row>
    <row r="176" spans="10:16" x14ac:dyDescent="0.25">
      <c r="J176" s="57"/>
      <c r="K176" s="57"/>
      <c r="L176" s="57"/>
      <c r="M176" s="57"/>
      <c r="N176" s="58"/>
      <c r="O176" s="57"/>
      <c r="P176" s="58"/>
    </row>
    <row r="177" spans="10:16" x14ac:dyDescent="0.25">
      <c r="J177" s="57"/>
      <c r="K177" s="57"/>
      <c r="L177" s="57"/>
      <c r="M177" s="57"/>
      <c r="N177" s="58"/>
      <c r="O177" s="57"/>
      <c r="P177" s="58"/>
    </row>
    <row r="178" spans="10:16" x14ac:dyDescent="0.25">
      <c r="J178" s="57"/>
      <c r="K178" s="57"/>
      <c r="L178" s="57"/>
      <c r="M178" s="57"/>
      <c r="N178" s="58"/>
      <c r="O178" s="57"/>
      <c r="P178" s="58"/>
    </row>
    <row r="179" spans="10:16" x14ac:dyDescent="0.25">
      <c r="J179" s="57"/>
      <c r="K179" s="57"/>
      <c r="L179" s="57"/>
      <c r="M179" s="57"/>
      <c r="N179" s="58"/>
      <c r="O179" s="57"/>
      <c r="P179" s="58"/>
    </row>
    <row r="180" spans="10:16" x14ac:dyDescent="0.25">
      <c r="J180" s="57"/>
      <c r="K180" s="57"/>
      <c r="L180" s="57"/>
      <c r="M180" s="57"/>
      <c r="N180" s="58"/>
      <c r="O180" s="57"/>
      <c r="P180" s="58"/>
    </row>
    <row r="181" spans="10:16" x14ac:dyDescent="0.25">
      <c r="J181" s="57"/>
      <c r="K181" s="57"/>
      <c r="L181" s="57"/>
      <c r="M181" s="57"/>
      <c r="N181" s="58"/>
      <c r="O181" s="57"/>
      <c r="P181" s="58"/>
    </row>
    <row r="182" spans="10:16" x14ac:dyDescent="0.25">
      <c r="J182" s="57"/>
      <c r="K182" s="57"/>
      <c r="L182" s="57"/>
      <c r="M182" s="57"/>
      <c r="N182" s="58"/>
      <c r="O182" s="57"/>
      <c r="P182" s="58"/>
    </row>
    <row r="183" spans="10:16" x14ac:dyDescent="0.25">
      <c r="J183" s="57"/>
      <c r="K183" s="57"/>
      <c r="L183" s="57"/>
      <c r="M183" s="57"/>
      <c r="N183" s="58"/>
      <c r="O183" s="57"/>
      <c r="P183" s="58"/>
    </row>
    <row r="184" spans="10:16" x14ac:dyDescent="0.25">
      <c r="J184" s="57"/>
      <c r="K184" s="57"/>
      <c r="L184" s="57"/>
      <c r="M184" s="57"/>
      <c r="N184" s="58"/>
      <c r="O184" s="57"/>
      <c r="P184" s="58"/>
    </row>
    <row r="185" spans="10:16" x14ac:dyDescent="0.25">
      <c r="J185" s="57"/>
      <c r="K185" s="57"/>
      <c r="L185" s="57"/>
      <c r="M185" s="57"/>
      <c r="N185" s="58"/>
      <c r="O185" s="57"/>
      <c r="P185" s="58"/>
    </row>
    <row r="186" spans="10:16" x14ac:dyDescent="0.25">
      <c r="J186" s="57"/>
      <c r="K186" s="57"/>
      <c r="L186" s="57"/>
      <c r="M186" s="57"/>
      <c r="N186" s="58"/>
      <c r="O186" s="57"/>
      <c r="P186" s="58"/>
    </row>
    <row r="187" spans="10:16" x14ac:dyDescent="0.25">
      <c r="J187" s="57"/>
      <c r="K187" s="57"/>
      <c r="L187" s="57"/>
      <c r="M187" s="57"/>
      <c r="N187" s="58"/>
      <c r="O187" s="57"/>
      <c r="P187" s="58"/>
    </row>
    <row r="188" spans="10:16" x14ac:dyDescent="0.25">
      <c r="J188" s="57"/>
      <c r="K188" s="57"/>
      <c r="L188" s="57"/>
      <c r="M188" s="57"/>
      <c r="N188" s="58"/>
      <c r="O188" s="57"/>
      <c r="P188" s="58"/>
    </row>
    <row r="189" spans="10:16" x14ac:dyDescent="0.25">
      <c r="J189" s="57"/>
      <c r="K189" s="57"/>
      <c r="L189" s="57"/>
      <c r="M189" s="57"/>
      <c r="N189" s="58"/>
      <c r="O189" s="57"/>
      <c r="P189" s="58"/>
    </row>
    <row r="190" spans="10:16" x14ac:dyDescent="0.25">
      <c r="J190" s="57"/>
      <c r="K190" s="57"/>
      <c r="L190" s="57"/>
      <c r="M190" s="57"/>
      <c r="N190" s="58"/>
      <c r="O190" s="57"/>
      <c r="P190" s="58"/>
    </row>
    <row r="191" spans="10:16" x14ac:dyDescent="0.25">
      <c r="J191" s="57"/>
      <c r="K191" s="57"/>
      <c r="L191" s="57"/>
      <c r="M191" s="57"/>
      <c r="N191" s="58"/>
      <c r="O191" s="57"/>
      <c r="P191" s="58"/>
    </row>
    <row r="192" spans="10:16" x14ac:dyDescent="0.25">
      <c r="J192" s="57"/>
      <c r="K192" s="57"/>
      <c r="L192" s="57"/>
      <c r="M192" s="57"/>
      <c r="N192" s="58"/>
      <c r="O192" s="57"/>
      <c r="P192" s="58"/>
    </row>
    <row r="193" spans="10:16" x14ac:dyDescent="0.25">
      <c r="J193" s="57"/>
      <c r="K193" s="57"/>
      <c r="L193" s="57"/>
      <c r="M193" s="57"/>
      <c r="N193" s="58"/>
      <c r="O193" s="57"/>
      <c r="P193" s="58"/>
    </row>
    <row r="194" spans="10:16" x14ac:dyDescent="0.25">
      <c r="J194" s="57"/>
      <c r="K194" s="57"/>
      <c r="L194" s="57"/>
      <c r="M194" s="57"/>
      <c r="N194" s="58"/>
      <c r="O194" s="57"/>
      <c r="P194" s="58"/>
    </row>
    <row r="195" spans="10:16" x14ac:dyDescent="0.25">
      <c r="J195" s="57"/>
      <c r="K195" s="57"/>
      <c r="L195" s="57"/>
      <c r="M195" s="57"/>
      <c r="N195" s="58"/>
      <c r="O195" s="57"/>
      <c r="P195" s="58"/>
    </row>
    <row r="196" spans="10:16" x14ac:dyDescent="0.25">
      <c r="J196" s="57"/>
      <c r="K196" s="57"/>
      <c r="L196" s="57"/>
      <c r="M196" s="57"/>
      <c r="N196" s="58"/>
      <c r="O196" s="57"/>
      <c r="P196" s="58"/>
    </row>
    <row r="197" spans="10:16" x14ac:dyDescent="0.25">
      <c r="J197" s="57"/>
      <c r="K197" s="57"/>
      <c r="L197" s="57"/>
      <c r="M197" s="57"/>
      <c r="N197" s="58"/>
      <c r="O197" s="57"/>
      <c r="P197" s="58"/>
    </row>
    <row r="198" spans="10:16" x14ac:dyDescent="0.25">
      <c r="J198" s="57"/>
      <c r="K198" s="57"/>
      <c r="L198" s="57"/>
      <c r="M198" s="57"/>
      <c r="N198" s="58"/>
      <c r="O198" s="57"/>
      <c r="P198" s="58"/>
    </row>
    <row r="199" spans="10:16" x14ac:dyDescent="0.25">
      <c r="J199" s="57"/>
      <c r="K199" s="57"/>
      <c r="L199" s="57"/>
      <c r="M199" s="57"/>
      <c r="N199" s="58"/>
      <c r="O199" s="57"/>
      <c r="P199" s="58"/>
    </row>
    <row r="200" spans="10:16" x14ac:dyDescent="0.25">
      <c r="J200" s="57"/>
      <c r="K200" s="57"/>
      <c r="L200" s="57"/>
      <c r="M200" s="57"/>
      <c r="N200" s="58"/>
      <c r="O200" s="57"/>
      <c r="P200" s="58"/>
    </row>
    <row r="201" spans="10:16" x14ac:dyDescent="0.25">
      <c r="J201" s="57"/>
      <c r="K201" s="57"/>
      <c r="L201" s="57"/>
      <c r="M201" s="57"/>
      <c r="N201" s="58"/>
      <c r="O201" s="57"/>
      <c r="P201" s="58"/>
    </row>
    <row r="202" spans="10:16" x14ac:dyDescent="0.25">
      <c r="J202" s="57"/>
      <c r="K202" s="57"/>
      <c r="L202" s="57"/>
      <c r="M202" s="57"/>
      <c r="N202" s="58"/>
      <c r="O202" s="57"/>
      <c r="P202" s="58"/>
    </row>
    <row r="203" spans="10:16" x14ac:dyDescent="0.25">
      <c r="J203" s="57"/>
      <c r="K203" s="57"/>
      <c r="L203" s="57"/>
      <c r="M203" s="57"/>
      <c r="N203" s="58"/>
      <c r="O203" s="57"/>
      <c r="P203" s="58"/>
    </row>
    <row r="204" spans="10:16" x14ac:dyDescent="0.25">
      <c r="J204" s="57"/>
      <c r="K204" s="57"/>
      <c r="L204" s="57"/>
      <c r="M204" s="57"/>
      <c r="N204" s="58"/>
      <c r="O204" s="57"/>
      <c r="P204" s="58"/>
    </row>
    <row r="205" spans="10:16" x14ac:dyDescent="0.25">
      <c r="J205" s="57"/>
      <c r="K205" s="57"/>
      <c r="L205" s="57"/>
      <c r="M205" s="57"/>
      <c r="N205" s="58"/>
      <c r="O205" s="57"/>
      <c r="P205" s="58"/>
    </row>
    <row r="206" spans="10:16" x14ac:dyDescent="0.25">
      <c r="J206" s="57"/>
      <c r="K206" s="57"/>
      <c r="L206" s="57"/>
      <c r="M206" s="57"/>
      <c r="N206" s="58"/>
      <c r="O206" s="57"/>
      <c r="P206" s="58"/>
    </row>
    <row r="207" spans="10:16" x14ac:dyDescent="0.25">
      <c r="J207" s="57"/>
      <c r="K207" s="57"/>
      <c r="L207" s="57"/>
      <c r="M207" s="57"/>
      <c r="N207" s="58"/>
      <c r="O207" s="57"/>
      <c r="P207" s="58"/>
    </row>
    <row r="208" spans="10:16" x14ac:dyDescent="0.25">
      <c r="J208" s="57"/>
      <c r="K208" s="57"/>
      <c r="L208" s="57"/>
      <c r="M208" s="57"/>
      <c r="N208" s="58"/>
      <c r="O208" s="57"/>
      <c r="P208" s="58"/>
    </row>
    <row r="209" spans="10:16" x14ac:dyDescent="0.25">
      <c r="J209" s="57"/>
      <c r="K209" s="57"/>
      <c r="L209" s="57"/>
      <c r="M209" s="57"/>
      <c r="N209" s="58"/>
      <c r="O209" s="57"/>
      <c r="P209" s="58"/>
    </row>
    <row r="210" spans="10:16" x14ac:dyDescent="0.25">
      <c r="J210" s="57"/>
      <c r="K210" s="57"/>
      <c r="L210" s="57"/>
      <c r="M210" s="57"/>
      <c r="N210" s="58"/>
      <c r="O210" s="57"/>
      <c r="P210" s="58"/>
    </row>
    <row r="211" spans="10:16" x14ac:dyDescent="0.25">
      <c r="J211" s="57"/>
      <c r="K211" s="57"/>
      <c r="L211" s="57"/>
      <c r="M211" s="57"/>
      <c r="N211" s="58"/>
      <c r="O211" s="57"/>
      <c r="P211" s="58"/>
    </row>
    <row r="212" spans="10:16" x14ac:dyDescent="0.25">
      <c r="J212" s="57"/>
      <c r="K212" s="57"/>
      <c r="L212" s="57"/>
      <c r="M212" s="57"/>
      <c r="N212" s="58"/>
      <c r="O212" s="57"/>
      <c r="P212" s="58"/>
    </row>
    <row r="213" spans="10:16" x14ac:dyDescent="0.25">
      <c r="J213" s="57"/>
      <c r="K213" s="57"/>
      <c r="L213" s="57"/>
      <c r="M213" s="57"/>
      <c r="N213" s="58"/>
      <c r="O213" s="57"/>
      <c r="P213" s="58"/>
    </row>
    <row r="214" spans="10:16" x14ac:dyDescent="0.25">
      <c r="J214" s="57"/>
      <c r="K214" s="57"/>
      <c r="L214" s="57"/>
      <c r="M214" s="57"/>
      <c r="N214" s="58"/>
      <c r="O214" s="57"/>
      <c r="P214" s="58"/>
    </row>
    <row r="215" spans="10:16" x14ac:dyDescent="0.25">
      <c r="J215" s="57"/>
      <c r="K215" s="57"/>
      <c r="L215" s="57"/>
      <c r="M215" s="57"/>
      <c r="N215" s="58"/>
      <c r="O215" s="57"/>
      <c r="P215" s="58"/>
    </row>
    <row r="216" spans="10:16" x14ac:dyDescent="0.25">
      <c r="J216" s="57"/>
      <c r="K216" s="57"/>
      <c r="L216" s="57"/>
      <c r="M216" s="57"/>
      <c r="N216" s="58"/>
      <c r="O216" s="57"/>
      <c r="P216" s="58"/>
    </row>
    <row r="217" spans="10:16" x14ac:dyDescent="0.25">
      <c r="J217" s="57"/>
      <c r="K217" s="57"/>
      <c r="L217" s="57"/>
      <c r="M217" s="57"/>
      <c r="N217" s="58"/>
      <c r="O217" s="57"/>
      <c r="P217" s="58"/>
    </row>
    <row r="218" spans="10:16" x14ac:dyDescent="0.25">
      <c r="J218" s="57"/>
      <c r="K218" s="57"/>
      <c r="L218" s="57"/>
      <c r="M218" s="57"/>
      <c r="N218" s="58"/>
      <c r="O218" s="57"/>
      <c r="P218" s="58"/>
    </row>
    <row r="219" spans="10:16" x14ac:dyDescent="0.25">
      <c r="J219" s="57"/>
      <c r="K219" s="57"/>
      <c r="L219" s="57"/>
      <c r="M219" s="57"/>
      <c r="N219" s="58"/>
      <c r="O219" s="57"/>
      <c r="P219" s="58"/>
    </row>
    <row r="220" spans="10:16" x14ac:dyDescent="0.25">
      <c r="J220" s="57"/>
      <c r="K220" s="57"/>
      <c r="L220" s="57"/>
      <c r="M220" s="57"/>
      <c r="N220" s="58"/>
      <c r="O220" s="57"/>
      <c r="P220" s="58"/>
    </row>
    <row r="221" spans="10:16" x14ac:dyDescent="0.25">
      <c r="J221" s="57"/>
      <c r="K221" s="57"/>
      <c r="L221" s="57"/>
      <c r="M221" s="57"/>
      <c r="N221" s="58"/>
      <c r="O221" s="57"/>
      <c r="P221" s="58"/>
    </row>
    <row r="222" spans="10:16" x14ac:dyDescent="0.25">
      <c r="J222" s="57"/>
      <c r="K222" s="57"/>
      <c r="L222" s="57"/>
      <c r="M222" s="57"/>
      <c r="N222" s="58"/>
      <c r="O222" s="57"/>
      <c r="P222" s="58"/>
    </row>
    <row r="223" spans="10:16" x14ac:dyDescent="0.25">
      <c r="J223" s="57"/>
      <c r="K223" s="57"/>
      <c r="L223" s="57"/>
      <c r="M223" s="57"/>
      <c r="N223" s="58"/>
      <c r="O223" s="57"/>
      <c r="P223" s="58"/>
    </row>
    <row r="224" spans="10:16" x14ac:dyDescent="0.25">
      <c r="J224" s="57"/>
      <c r="K224" s="57"/>
      <c r="L224" s="57"/>
      <c r="M224" s="57"/>
      <c r="N224" s="58"/>
      <c r="O224" s="57"/>
      <c r="P224" s="58"/>
    </row>
    <row r="225" spans="10:16" x14ac:dyDescent="0.25">
      <c r="J225" s="57"/>
      <c r="K225" s="57"/>
      <c r="L225" s="57"/>
      <c r="M225" s="57"/>
      <c r="N225" s="58"/>
      <c r="O225" s="57"/>
      <c r="P225" s="58"/>
    </row>
    <row r="226" spans="10:16" x14ac:dyDescent="0.25">
      <c r="J226" s="57"/>
      <c r="K226" s="57"/>
      <c r="L226" s="57"/>
      <c r="M226" s="57"/>
      <c r="N226" s="58"/>
      <c r="O226" s="57"/>
      <c r="P226" s="58"/>
    </row>
    <row r="227" spans="10:16" x14ac:dyDescent="0.25">
      <c r="J227" s="57"/>
      <c r="K227" s="57"/>
      <c r="L227" s="57"/>
      <c r="M227" s="57"/>
      <c r="N227" s="58"/>
      <c r="O227" s="57"/>
      <c r="P227" s="58"/>
    </row>
    <row r="228" spans="10:16" x14ac:dyDescent="0.25">
      <c r="J228" s="57"/>
      <c r="K228" s="57"/>
      <c r="L228" s="57"/>
      <c r="M228" s="57"/>
      <c r="N228" s="58"/>
      <c r="O228" s="57"/>
      <c r="P228" s="58"/>
    </row>
    <row r="229" spans="10:16" x14ac:dyDescent="0.25">
      <c r="J229" s="57"/>
      <c r="K229" s="57"/>
      <c r="L229" s="57"/>
      <c r="M229" s="57"/>
      <c r="N229" s="58"/>
      <c r="O229" s="57"/>
      <c r="P229" s="58"/>
    </row>
    <row r="230" spans="10:16" x14ac:dyDescent="0.25">
      <c r="J230" s="57"/>
      <c r="K230" s="57"/>
      <c r="L230" s="57"/>
      <c r="M230" s="57"/>
      <c r="N230" s="58"/>
      <c r="O230" s="57"/>
      <c r="P230" s="58"/>
    </row>
    <row r="231" spans="10:16" x14ac:dyDescent="0.25">
      <c r="J231" s="57"/>
      <c r="K231" s="57"/>
      <c r="L231" s="57"/>
      <c r="M231" s="57"/>
      <c r="N231" s="58"/>
      <c r="O231" s="57"/>
      <c r="P231" s="58"/>
    </row>
  </sheetData>
  <mergeCells count="88">
    <mergeCell ref="C103:I103"/>
    <mergeCell ref="J103:N103"/>
    <mergeCell ref="O103:O104"/>
    <mergeCell ref="P103:P104"/>
    <mergeCell ref="N96:N99"/>
    <mergeCell ref="O105:O108"/>
    <mergeCell ref="P105:P108"/>
    <mergeCell ref="O70:O71"/>
    <mergeCell ref="P70:P71"/>
    <mergeCell ref="O73:O74"/>
    <mergeCell ref="P73:P74"/>
    <mergeCell ref="O96:O99"/>
    <mergeCell ref="P96:P99"/>
    <mergeCell ref="C87:I87"/>
    <mergeCell ref="J87:N87"/>
    <mergeCell ref="O87:O88"/>
    <mergeCell ref="P87:P88"/>
    <mergeCell ref="O91:O93"/>
    <mergeCell ref="P91:P93"/>
    <mergeCell ref="N91:N93"/>
    <mergeCell ref="O44:O46"/>
    <mergeCell ref="P44:P46"/>
    <mergeCell ref="O50:O51"/>
    <mergeCell ref="P50:P51"/>
    <mergeCell ref="O52:O54"/>
    <mergeCell ref="P52:P54"/>
    <mergeCell ref="O59:O60"/>
    <mergeCell ref="P59:P60"/>
    <mergeCell ref="C66:I66"/>
    <mergeCell ref="J66:N66"/>
    <mergeCell ref="O66:O67"/>
    <mergeCell ref="P66:P67"/>
    <mergeCell ref="O21:O22"/>
    <mergeCell ref="P21:P22"/>
    <mergeCell ref="O23:O25"/>
    <mergeCell ref="P23:P25"/>
    <mergeCell ref="O30:O31"/>
    <mergeCell ref="P30:P31"/>
    <mergeCell ref="O37:O39"/>
    <mergeCell ref="P37:P39"/>
    <mergeCell ref="O40:O43"/>
    <mergeCell ref="P40:P43"/>
    <mergeCell ref="C4:I4"/>
    <mergeCell ref="J4:N4"/>
    <mergeCell ref="O4:O5"/>
    <mergeCell ref="P4:P5"/>
    <mergeCell ref="O8:O10"/>
    <mergeCell ref="P8:P10"/>
    <mergeCell ref="O11:O14"/>
    <mergeCell ref="P11:P14"/>
    <mergeCell ref="O15:O17"/>
    <mergeCell ref="P15:P17"/>
    <mergeCell ref="N23:N25"/>
    <mergeCell ref="N30:N31"/>
    <mergeCell ref="N105:N108"/>
    <mergeCell ref="N59:N60"/>
    <mergeCell ref="N70:N71"/>
    <mergeCell ref="N73:N74"/>
    <mergeCell ref="N40:N43"/>
    <mergeCell ref="N44:N46"/>
    <mergeCell ref="N50:N51"/>
    <mergeCell ref="N52:N54"/>
    <mergeCell ref="N37:N39"/>
    <mergeCell ref="N8:N10"/>
    <mergeCell ref="N11:N14"/>
    <mergeCell ref="N15:N17"/>
    <mergeCell ref="N21:N22"/>
    <mergeCell ref="B103:B104"/>
    <mergeCell ref="B105:B108"/>
    <mergeCell ref="B96:B99"/>
    <mergeCell ref="B87:B88"/>
    <mergeCell ref="B91:B93"/>
    <mergeCell ref="B4:B5"/>
    <mergeCell ref="B8:B10"/>
    <mergeCell ref="B21:B22"/>
    <mergeCell ref="B15:B17"/>
    <mergeCell ref="B73:B74"/>
    <mergeCell ref="B50:B51"/>
    <mergeCell ref="B70:B71"/>
    <mergeCell ref="B66:B67"/>
    <mergeCell ref="B59:B60"/>
    <mergeCell ref="B52:B54"/>
    <mergeCell ref="B44:B46"/>
    <mergeCell ref="B11:B14"/>
    <mergeCell ref="B23:B25"/>
    <mergeCell ref="B37:B39"/>
    <mergeCell ref="B40:B43"/>
    <mergeCell ref="B30:B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9007-96D9-4D84-A7A7-8D0884D3B494}">
  <dimension ref="B1:S231"/>
  <sheetViews>
    <sheetView zoomScale="85" zoomScaleNormal="85" workbookViewId="0">
      <selection activeCell="H7" sqref="H7"/>
    </sheetView>
  </sheetViews>
  <sheetFormatPr defaultColWidth="8.7109375" defaultRowHeight="15" x14ac:dyDescent="0.25"/>
  <cols>
    <col min="1" max="1" width="2.5703125" style="7" customWidth="1"/>
    <col min="2" max="2" width="44" style="7" customWidth="1"/>
    <col min="3" max="3" width="21.85546875" style="55" customWidth="1"/>
    <col min="4" max="6" width="14.28515625" style="55" customWidth="1"/>
    <col min="7" max="7" width="14.7109375" style="55" customWidth="1"/>
    <col min="8" max="8" width="16.140625" style="56" customWidth="1"/>
    <col min="9" max="9" width="18.7109375" style="56" customWidth="1"/>
    <col min="10" max="10" width="15" style="55" customWidth="1"/>
    <col min="11" max="11" width="15.28515625" style="55" customWidth="1"/>
    <col min="12" max="13" width="15.5703125" style="55" customWidth="1"/>
    <col min="14" max="14" width="19.7109375" style="133" customWidth="1"/>
    <col min="15" max="15" width="17.42578125" style="55" customWidth="1"/>
    <col min="16" max="16" width="13.7109375" style="133" customWidth="1"/>
    <col min="17" max="16384" width="8.7109375" style="7"/>
  </cols>
  <sheetData>
    <row r="1" spans="2:16" ht="21" x14ac:dyDescent="0.25">
      <c r="B1" s="134" t="s">
        <v>121</v>
      </c>
    </row>
    <row r="3" spans="2:16" ht="15.75" thickBot="1" x14ac:dyDescent="0.3">
      <c r="J3" s="57"/>
      <c r="K3" s="57"/>
      <c r="L3" s="57"/>
      <c r="M3" s="57"/>
      <c r="N3" s="58"/>
      <c r="O3" s="57"/>
      <c r="P3" s="58"/>
    </row>
    <row r="4" spans="2:16" s="8" customFormat="1" ht="29.65" customHeight="1" thickBot="1" x14ac:dyDescent="0.3">
      <c r="B4" s="409" t="s">
        <v>95</v>
      </c>
      <c r="C4" s="464" t="s">
        <v>183</v>
      </c>
      <c r="D4" s="465"/>
      <c r="E4" s="465"/>
      <c r="F4" s="465"/>
      <c r="G4" s="465"/>
      <c r="H4" s="465"/>
      <c r="I4" s="466"/>
      <c r="J4" s="411" t="s">
        <v>184</v>
      </c>
      <c r="K4" s="411"/>
      <c r="L4" s="411"/>
      <c r="M4" s="411"/>
      <c r="N4" s="411"/>
      <c r="O4" s="407" t="s">
        <v>191</v>
      </c>
      <c r="P4" s="405" t="s">
        <v>180</v>
      </c>
    </row>
    <row r="5" spans="2:16" s="8" customFormat="1" ht="45.75" thickBot="1" x14ac:dyDescent="0.3">
      <c r="B5" s="410"/>
      <c r="C5" s="46" t="s">
        <v>85</v>
      </c>
      <c r="D5" s="47" t="s">
        <v>171</v>
      </c>
      <c r="E5" s="47" t="s">
        <v>138</v>
      </c>
      <c r="F5" s="43" t="s">
        <v>181</v>
      </c>
      <c r="G5" s="47" t="s">
        <v>182</v>
      </c>
      <c r="H5" s="131" t="s">
        <v>176</v>
      </c>
      <c r="I5" s="44" t="s">
        <v>177</v>
      </c>
      <c r="J5" s="48" t="s">
        <v>173</v>
      </c>
      <c r="K5" s="49" t="s">
        <v>37</v>
      </c>
      <c r="L5" s="49" t="s">
        <v>174</v>
      </c>
      <c r="M5" s="50" t="s">
        <v>175</v>
      </c>
      <c r="N5" s="45" t="s">
        <v>178</v>
      </c>
      <c r="O5" s="408"/>
      <c r="P5" s="406"/>
    </row>
    <row r="6" spans="2:16" s="136" customFormat="1" ht="21" customHeight="1" thickBot="1" x14ac:dyDescent="0.3">
      <c r="B6" s="21" t="s">
        <v>94</v>
      </c>
      <c r="C6" s="137"/>
      <c r="D6" s="138"/>
      <c r="E6" s="138">
        <f t="shared" ref="E6:J6" si="0">E7+E20+E29</f>
        <v>0</v>
      </c>
      <c r="F6" s="138">
        <f t="shared" si="0"/>
        <v>0</v>
      </c>
      <c r="G6" s="138">
        <f t="shared" si="0"/>
        <v>0</v>
      </c>
      <c r="H6" s="143">
        <f t="shared" si="0"/>
        <v>0</v>
      </c>
      <c r="I6" s="141">
        <f t="shared" si="0"/>
        <v>0</v>
      </c>
      <c r="J6" s="142">
        <f t="shared" si="0"/>
        <v>0</v>
      </c>
      <c r="K6" s="138">
        <f t="shared" ref="K6:O6" si="1">K7+K20+K29</f>
        <v>0</v>
      </c>
      <c r="L6" s="138">
        <f t="shared" si="1"/>
        <v>0</v>
      </c>
      <c r="M6" s="138">
        <f t="shared" si="1"/>
        <v>0</v>
      </c>
      <c r="N6" s="143">
        <f t="shared" si="1"/>
        <v>0</v>
      </c>
      <c r="O6" s="144">
        <f t="shared" si="1"/>
        <v>0</v>
      </c>
      <c r="P6" s="144">
        <f>P7+P20+P29</f>
        <v>0</v>
      </c>
    </row>
    <row r="7" spans="2:16" s="135" customFormat="1" ht="15.75" thickBot="1" x14ac:dyDescent="0.3">
      <c r="B7" s="163" t="s">
        <v>39</v>
      </c>
      <c r="C7" s="164"/>
      <c r="D7" s="165"/>
      <c r="E7" s="165">
        <f t="shared" ref="E7:J7" si="2">SUM(E8:E19)</f>
        <v>0</v>
      </c>
      <c r="F7" s="166">
        <f t="shared" si="2"/>
        <v>0</v>
      </c>
      <c r="G7" s="165">
        <f t="shared" si="2"/>
        <v>0</v>
      </c>
      <c r="H7" s="231">
        <f t="shared" si="2"/>
        <v>0</v>
      </c>
      <c r="I7" s="167">
        <f t="shared" si="2"/>
        <v>0</v>
      </c>
      <c r="J7" s="168">
        <f t="shared" si="2"/>
        <v>0</v>
      </c>
      <c r="K7" s="165">
        <f t="shared" ref="K7:O7" si="3">SUM(K8:K19)</f>
        <v>0</v>
      </c>
      <c r="L7" s="165">
        <f t="shared" si="3"/>
        <v>0</v>
      </c>
      <c r="M7" s="165">
        <f t="shared" si="3"/>
        <v>0</v>
      </c>
      <c r="N7" s="167">
        <f t="shared" si="3"/>
        <v>0</v>
      </c>
      <c r="O7" s="169">
        <f t="shared" si="3"/>
        <v>0</v>
      </c>
      <c r="P7" s="169">
        <f>SUM(P8:P19)</f>
        <v>0</v>
      </c>
    </row>
    <row r="8" spans="2:16" x14ac:dyDescent="0.25">
      <c r="B8" s="427" t="s">
        <v>40</v>
      </c>
      <c r="C8" s="170" t="s">
        <v>41</v>
      </c>
      <c r="D8" s="171">
        <f>_xlfn.XLOOKUP(C8,'Fee rates and unit costs'!$B$4:$B$16,'Fee rates and unit costs'!$F$4:$F$16,0,0)</f>
        <v>0</v>
      </c>
      <c r="E8" s="172"/>
      <c r="F8" s="173">
        <f t="shared" ref="F8:F19" si="4">E8*D8</f>
        <v>0</v>
      </c>
      <c r="G8" s="174"/>
      <c r="H8" s="175">
        <f>D8*G8</f>
        <v>0</v>
      </c>
      <c r="I8" s="373">
        <f t="shared" ref="I8:I19" si="5">F8+H8</f>
        <v>0</v>
      </c>
      <c r="J8" s="176"/>
      <c r="K8" s="177"/>
      <c r="L8" s="177"/>
      <c r="M8" s="177"/>
      <c r="N8" s="460">
        <f>SUM(J8:M10)</f>
        <v>0</v>
      </c>
      <c r="O8" s="418"/>
      <c r="P8" s="420">
        <f>+F8+H8+N8+O8</f>
        <v>0</v>
      </c>
    </row>
    <row r="9" spans="2:16" x14ac:dyDescent="0.25">
      <c r="B9" s="429"/>
      <c r="C9" s="178" t="s">
        <v>41</v>
      </c>
      <c r="D9" s="179">
        <f>_xlfn.XLOOKUP(C9,'Fee rates and unit costs'!$B$4:$B$16,'Fee rates and unit costs'!$F$4:$F$16,0,0)</f>
        <v>0</v>
      </c>
      <c r="E9" s="180"/>
      <c r="F9" s="181">
        <f t="shared" si="4"/>
        <v>0</v>
      </c>
      <c r="G9" s="182"/>
      <c r="H9" s="183">
        <f t="shared" ref="H9:H28" si="6">D9*G9</f>
        <v>0</v>
      </c>
      <c r="I9" s="374">
        <f t="shared" si="5"/>
        <v>0</v>
      </c>
      <c r="J9" s="184"/>
      <c r="K9" s="185"/>
      <c r="L9" s="185"/>
      <c r="M9" s="185"/>
      <c r="N9" s="458"/>
      <c r="O9" s="418"/>
      <c r="P9" s="420"/>
    </row>
    <row r="10" spans="2:16" x14ac:dyDescent="0.25">
      <c r="B10" s="428"/>
      <c r="C10" s="186" t="s">
        <v>41</v>
      </c>
      <c r="D10" s="187">
        <f>_xlfn.XLOOKUP(C10,'Fee rates and unit costs'!$B$4:$B$16,'Fee rates and unit costs'!$F$4:$F$16,0,0)</f>
        <v>0</v>
      </c>
      <c r="E10" s="188"/>
      <c r="F10" s="189">
        <f t="shared" si="4"/>
        <v>0</v>
      </c>
      <c r="G10" s="190"/>
      <c r="H10" s="191">
        <f t="shared" si="6"/>
        <v>0</v>
      </c>
      <c r="I10" s="375">
        <f t="shared" si="5"/>
        <v>0</v>
      </c>
      <c r="J10" s="192"/>
      <c r="K10" s="193"/>
      <c r="L10" s="193"/>
      <c r="M10" s="193"/>
      <c r="N10" s="458"/>
      <c r="O10" s="449"/>
      <c r="P10" s="421"/>
    </row>
    <row r="11" spans="2:16" x14ac:dyDescent="0.25">
      <c r="B11" s="456" t="s">
        <v>42</v>
      </c>
      <c r="C11" s="194" t="s">
        <v>41</v>
      </c>
      <c r="D11" s="195">
        <f>_xlfn.XLOOKUP(C11,'Fee rates and unit costs'!$B$4:$B$16,'Fee rates and unit costs'!$F$4:$F$16,0,0)</f>
        <v>0</v>
      </c>
      <c r="E11" s="196"/>
      <c r="F11" s="197">
        <f t="shared" si="4"/>
        <v>0</v>
      </c>
      <c r="G11" s="198"/>
      <c r="H11" s="199">
        <f t="shared" si="6"/>
        <v>0</v>
      </c>
      <c r="I11" s="376">
        <f t="shared" si="5"/>
        <v>0</v>
      </c>
      <c r="J11" s="200"/>
      <c r="K11" s="201"/>
      <c r="L11" s="201"/>
      <c r="M11" s="201"/>
      <c r="N11" s="458">
        <f>SUM(J11:M14)</f>
        <v>0</v>
      </c>
      <c r="O11" s="417"/>
      <c r="P11" s="419">
        <f>+F11+H11+N11+O11</f>
        <v>0</v>
      </c>
    </row>
    <row r="12" spans="2:16" x14ac:dyDescent="0.25">
      <c r="B12" s="429"/>
      <c r="C12" s="178" t="s">
        <v>41</v>
      </c>
      <c r="D12" s="179">
        <f>_xlfn.XLOOKUP(C12,'Fee rates and unit costs'!$B$4:$B$16,'Fee rates and unit costs'!$F$4:$F$16,0,0)</f>
        <v>0</v>
      </c>
      <c r="E12" s="180"/>
      <c r="F12" s="181">
        <f t="shared" si="4"/>
        <v>0</v>
      </c>
      <c r="G12" s="202"/>
      <c r="H12" s="183">
        <f t="shared" si="6"/>
        <v>0</v>
      </c>
      <c r="I12" s="374">
        <f t="shared" si="5"/>
        <v>0</v>
      </c>
      <c r="J12" s="184"/>
      <c r="K12" s="185"/>
      <c r="L12" s="185"/>
      <c r="M12" s="185"/>
      <c r="N12" s="458"/>
      <c r="O12" s="418"/>
      <c r="P12" s="420"/>
    </row>
    <row r="13" spans="2:16" x14ac:dyDescent="0.25">
      <c r="B13" s="429"/>
      <c r="C13" s="178" t="s">
        <v>41</v>
      </c>
      <c r="D13" s="179">
        <f>_xlfn.XLOOKUP(C13,'Fee rates and unit costs'!$B$4:$B$16,'Fee rates and unit costs'!$F$4:$F$16,0,0)</f>
        <v>0</v>
      </c>
      <c r="E13" s="180"/>
      <c r="F13" s="181">
        <f t="shared" si="4"/>
        <v>0</v>
      </c>
      <c r="G13" s="202"/>
      <c r="H13" s="183">
        <f t="shared" si="6"/>
        <v>0</v>
      </c>
      <c r="I13" s="374">
        <f t="shared" si="5"/>
        <v>0</v>
      </c>
      <c r="J13" s="184"/>
      <c r="K13" s="185"/>
      <c r="L13" s="185"/>
      <c r="M13" s="185"/>
      <c r="N13" s="458"/>
      <c r="O13" s="418"/>
      <c r="P13" s="420"/>
    </row>
    <row r="14" spans="2:16" x14ac:dyDescent="0.25">
      <c r="B14" s="428"/>
      <c r="C14" s="186" t="s">
        <v>41</v>
      </c>
      <c r="D14" s="187">
        <f>_xlfn.XLOOKUP(C14,'Fee rates and unit costs'!$B$4:$B$16,'Fee rates and unit costs'!$F$4:$F$16,0,0)</f>
        <v>0</v>
      </c>
      <c r="E14" s="188"/>
      <c r="F14" s="189">
        <f t="shared" si="4"/>
        <v>0</v>
      </c>
      <c r="G14" s="188"/>
      <c r="H14" s="191">
        <f t="shared" si="6"/>
        <v>0</v>
      </c>
      <c r="I14" s="375">
        <f t="shared" si="5"/>
        <v>0</v>
      </c>
      <c r="J14" s="192"/>
      <c r="K14" s="193"/>
      <c r="L14" s="193"/>
      <c r="M14" s="193"/>
      <c r="N14" s="458"/>
      <c r="O14" s="449"/>
      <c r="P14" s="421"/>
    </row>
    <row r="15" spans="2:16" x14ac:dyDescent="0.25">
      <c r="B15" s="456" t="s">
        <v>43</v>
      </c>
      <c r="C15" s="194" t="s">
        <v>41</v>
      </c>
      <c r="D15" s="195">
        <f>_xlfn.XLOOKUP(C15,'Fee rates and unit costs'!$B$4:$B$16,'Fee rates and unit costs'!$F$4:$F$16,0,0)</f>
        <v>0</v>
      </c>
      <c r="E15" s="196"/>
      <c r="F15" s="197">
        <f t="shared" si="4"/>
        <v>0</v>
      </c>
      <c r="G15" s="196"/>
      <c r="H15" s="199">
        <f t="shared" si="6"/>
        <v>0</v>
      </c>
      <c r="I15" s="376">
        <f t="shared" si="5"/>
        <v>0</v>
      </c>
      <c r="J15" s="200"/>
      <c r="K15" s="201"/>
      <c r="L15" s="201"/>
      <c r="M15" s="201"/>
      <c r="N15" s="458">
        <f>SUM(J15:M17)</f>
        <v>0</v>
      </c>
      <c r="O15" s="417"/>
      <c r="P15" s="419">
        <f>+F15+H15+N15+O15</f>
        <v>0</v>
      </c>
    </row>
    <row r="16" spans="2:16" x14ac:dyDescent="0.25">
      <c r="B16" s="429"/>
      <c r="C16" s="178" t="s">
        <v>41</v>
      </c>
      <c r="D16" s="179">
        <f>_xlfn.XLOOKUP(C16,'Fee rates and unit costs'!$B$4:$B$16,'Fee rates and unit costs'!$F$4:$F$16,0,0)</f>
        <v>0</v>
      </c>
      <c r="E16" s="180"/>
      <c r="F16" s="181">
        <f t="shared" si="4"/>
        <v>0</v>
      </c>
      <c r="G16" s="180"/>
      <c r="H16" s="183">
        <f t="shared" si="6"/>
        <v>0</v>
      </c>
      <c r="I16" s="374">
        <f t="shared" si="5"/>
        <v>0</v>
      </c>
      <c r="J16" s="184"/>
      <c r="K16" s="185"/>
      <c r="L16" s="185"/>
      <c r="M16" s="185"/>
      <c r="N16" s="458"/>
      <c r="O16" s="418"/>
      <c r="P16" s="420"/>
    </row>
    <row r="17" spans="2:18" x14ac:dyDescent="0.25">
      <c r="B17" s="428"/>
      <c r="C17" s="178" t="s">
        <v>41</v>
      </c>
      <c r="D17" s="179">
        <f>_xlfn.XLOOKUP(C17,'Fee rates and unit costs'!$B$4:$B$16,'Fee rates and unit costs'!$F$4:$F$16,0,0)</f>
        <v>0</v>
      </c>
      <c r="E17" s="180"/>
      <c r="F17" s="181">
        <f t="shared" si="4"/>
        <v>0</v>
      </c>
      <c r="G17" s="180"/>
      <c r="H17" s="183">
        <f t="shared" si="6"/>
        <v>0</v>
      </c>
      <c r="I17" s="374">
        <f t="shared" si="5"/>
        <v>0</v>
      </c>
      <c r="J17" s="184"/>
      <c r="K17" s="185"/>
      <c r="L17" s="185"/>
      <c r="M17" s="185"/>
      <c r="N17" s="461"/>
      <c r="O17" s="418"/>
      <c r="P17" s="420"/>
    </row>
    <row r="18" spans="2:18" x14ac:dyDescent="0.25">
      <c r="B18" s="203" t="s">
        <v>44</v>
      </c>
      <c r="C18" s="204" t="s">
        <v>41</v>
      </c>
      <c r="D18" s="205">
        <f>_xlfn.XLOOKUP(C18,'Fee rates and unit costs'!$B$4:$B$16,'Fee rates and unit costs'!$F$4:$F$16,0,0)</f>
        <v>0</v>
      </c>
      <c r="E18" s="206"/>
      <c r="F18" s="207">
        <f t="shared" si="4"/>
        <v>0</v>
      </c>
      <c r="G18" s="206"/>
      <c r="H18" s="208">
        <f t="shared" si="6"/>
        <v>0</v>
      </c>
      <c r="I18" s="377">
        <f t="shared" si="5"/>
        <v>0</v>
      </c>
      <c r="J18" s="209"/>
      <c r="K18" s="210"/>
      <c r="L18" s="210"/>
      <c r="M18" s="210"/>
      <c r="N18" s="211">
        <f>SUM(J18:M18)</f>
        <v>0</v>
      </c>
      <c r="O18" s="212"/>
      <c r="P18" s="213">
        <f>+F18+H18+N18+O18</f>
        <v>0</v>
      </c>
    </row>
    <row r="19" spans="2:18" ht="15.75" thickBot="1" x14ac:dyDescent="0.3">
      <c r="B19" s="214" t="s">
        <v>165</v>
      </c>
      <c r="C19" s="215" t="s">
        <v>41</v>
      </c>
      <c r="D19" s="216">
        <f>_xlfn.XLOOKUP(C19,'Fee rates and unit costs'!$B$4:$B$16,'Fee rates and unit costs'!$F$4:$F$16,0,0)</f>
        <v>0</v>
      </c>
      <c r="E19" s="217"/>
      <c r="F19" s="218">
        <f t="shared" si="4"/>
        <v>0</v>
      </c>
      <c r="G19" s="219"/>
      <c r="H19" s="220">
        <f t="shared" si="6"/>
        <v>0</v>
      </c>
      <c r="I19" s="378">
        <f t="shared" si="5"/>
        <v>0</v>
      </c>
      <c r="J19" s="221"/>
      <c r="K19" s="222"/>
      <c r="L19" s="222"/>
      <c r="M19" s="222"/>
      <c r="N19" s="223">
        <f>SUM(J19:M19)</f>
        <v>0</v>
      </c>
      <c r="O19" s="224"/>
      <c r="P19" s="225">
        <f>+F19+H19+N19+O19</f>
        <v>0</v>
      </c>
    </row>
    <row r="20" spans="2:18" s="135" customFormat="1" ht="15.75" thickBot="1" x14ac:dyDescent="0.3">
      <c r="B20" s="163" t="s">
        <v>45</v>
      </c>
      <c r="C20" s="226"/>
      <c r="D20" s="227"/>
      <c r="E20" s="228">
        <f>SUM(E21:E28)</f>
        <v>0</v>
      </c>
      <c r="F20" s="229">
        <f>SUM(F8:F19)</f>
        <v>0</v>
      </c>
      <c r="G20" s="230">
        <f>SUM(G21:G28)</f>
        <v>0</v>
      </c>
      <c r="H20" s="231">
        <f>SUM(H21:H28)</f>
        <v>0</v>
      </c>
      <c r="I20" s="167">
        <f>SUM(I21:I28)</f>
        <v>0</v>
      </c>
      <c r="J20" s="232">
        <f t="shared" ref="J20:O20" si="7">SUM(J21:J28)</f>
        <v>0</v>
      </c>
      <c r="K20" s="230">
        <f t="shared" si="7"/>
        <v>0</v>
      </c>
      <c r="L20" s="230">
        <f t="shared" si="7"/>
        <v>0</v>
      </c>
      <c r="M20" s="230">
        <f t="shared" si="7"/>
        <v>0</v>
      </c>
      <c r="N20" s="167">
        <f t="shared" si="7"/>
        <v>0</v>
      </c>
      <c r="O20" s="233">
        <f t="shared" si="7"/>
        <v>0</v>
      </c>
      <c r="P20" s="233">
        <f>SUM(P21:P28)</f>
        <v>0</v>
      </c>
    </row>
    <row r="21" spans="2:18" x14ac:dyDescent="0.25">
      <c r="B21" s="427" t="s">
        <v>46</v>
      </c>
      <c r="C21" s="170" t="s">
        <v>41</v>
      </c>
      <c r="D21" s="171">
        <f>_xlfn.XLOOKUP(C21,'Fee rates and unit costs'!$B$4:$B$16,'Fee rates and unit costs'!$F$4:$F$16,0,0)</f>
        <v>0</v>
      </c>
      <c r="E21" s="172"/>
      <c r="F21" s="173">
        <f t="shared" ref="F21:F28" si="8">E21*D21</f>
        <v>0</v>
      </c>
      <c r="G21" s="172"/>
      <c r="H21" s="175">
        <f t="shared" si="6"/>
        <v>0</v>
      </c>
      <c r="I21" s="373">
        <f t="shared" ref="I21:I28" si="9">F21+H21</f>
        <v>0</v>
      </c>
      <c r="J21" s="176"/>
      <c r="K21" s="177"/>
      <c r="L21" s="177"/>
      <c r="M21" s="177"/>
      <c r="N21" s="425">
        <f>SUM(J21:M22)</f>
        <v>0</v>
      </c>
      <c r="O21" s="457"/>
      <c r="P21" s="420">
        <f>++F21+O21+N21+H21</f>
        <v>0</v>
      </c>
    </row>
    <row r="22" spans="2:18" x14ac:dyDescent="0.25">
      <c r="B22" s="428"/>
      <c r="C22" s="186" t="s">
        <v>41</v>
      </c>
      <c r="D22" s="187">
        <f>_xlfn.XLOOKUP(C22,'Fee rates and unit costs'!$B$4:$B$16,'Fee rates and unit costs'!$F$4:$F$16,0,0)</f>
        <v>0</v>
      </c>
      <c r="E22" s="188"/>
      <c r="F22" s="189">
        <f t="shared" si="8"/>
        <v>0</v>
      </c>
      <c r="G22" s="188"/>
      <c r="H22" s="191">
        <f t="shared" si="6"/>
        <v>0</v>
      </c>
      <c r="I22" s="375">
        <f t="shared" si="9"/>
        <v>0</v>
      </c>
      <c r="J22" s="192"/>
      <c r="K22" s="193"/>
      <c r="L22" s="193"/>
      <c r="M22" s="193"/>
      <c r="N22" s="426"/>
      <c r="O22" s="449"/>
      <c r="P22" s="421"/>
    </row>
    <row r="23" spans="2:18" x14ac:dyDescent="0.25">
      <c r="B23" s="456" t="s">
        <v>47</v>
      </c>
      <c r="C23" s="178" t="s">
        <v>41</v>
      </c>
      <c r="D23" s="179">
        <f>_xlfn.XLOOKUP(C23,'Fee rates and unit costs'!$B$4:$B$16,'Fee rates and unit costs'!$F$4:$F$16,0,0)</f>
        <v>0</v>
      </c>
      <c r="E23" s="180"/>
      <c r="F23" s="181">
        <f t="shared" si="8"/>
        <v>0</v>
      </c>
      <c r="G23" s="180"/>
      <c r="H23" s="183">
        <f t="shared" si="6"/>
        <v>0</v>
      </c>
      <c r="I23" s="374">
        <f t="shared" si="9"/>
        <v>0</v>
      </c>
      <c r="J23" s="184"/>
      <c r="K23" s="185"/>
      <c r="L23" s="185"/>
      <c r="M23" s="185"/>
      <c r="N23" s="426">
        <f>SUM(J23:M25)</f>
        <v>0</v>
      </c>
      <c r="O23" s="417"/>
      <c r="P23" s="419">
        <f>+F23+H23+N23+O23</f>
        <v>0</v>
      </c>
    </row>
    <row r="24" spans="2:18" x14ac:dyDescent="0.25">
      <c r="B24" s="429"/>
      <c r="C24" s="178" t="s">
        <v>41</v>
      </c>
      <c r="D24" s="179">
        <f>_xlfn.XLOOKUP(C24,'Fee rates and unit costs'!$B$4:$B$16,'Fee rates and unit costs'!$F$4:$F$16,0,0)</f>
        <v>0</v>
      </c>
      <c r="E24" s="180"/>
      <c r="F24" s="181">
        <f t="shared" si="8"/>
        <v>0</v>
      </c>
      <c r="G24" s="180"/>
      <c r="H24" s="183">
        <f t="shared" si="6"/>
        <v>0</v>
      </c>
      <c r="I24" s="374">
        <f t="shared" si="9"/>
        <v>0</v>
      </c>
      <c r="J24" s="184"/>
      <c r="K24" s="185"/>
      <c r="L24" s="185"/>
      <c r="M24" s="185"/>
      <c r="N24" s="426"/>
      <c r="O24" s="418"/>
      <c r="P24" s="420"/>
    </row>
    <row r="25" spans="2:18" x14ac:dyDescent="0.25">
      <c r="B25" s="428"/>
      <c r="C25" s="178" t="s">
        <v>41</v>
      </c>
      <c r="D25" s="179">
        <f>_xlfn.XLOOKUP(C25,'Fee rates and unit costs'!$B$4:$B$16,'Fee rates and unit costs'!$F$4:$F$16,0,0)</f>
        <v>0</v>
      </c>
      <c r="E25" s="180"/>
      <c r="F25" s="181">
        <f t="shared" si="8"/>
        <v>0</v>
      </c>
      <c r="G25" s="180"/>
      <c r="H25" s="183">
        <f t="shared" si="6"/>
        <v>0</v>
      </c>
      <c r="I25" s="374">
        <f t="shared" si="9"/>
        <v>0</v>
      </c>
      <c r="J25" s="192"/>
      <c r="K25" s="193"/>
      <c r="L25" s="193"/>
      <c r="M25" s="193"/>
      <c r="N25" s="426"/>
      <c r="O25" s="418"/>
      <c r="P25" s="421"/>
    </row>
    <row r="26" spans="2:18" x14ac:dyDescent="0.25">
      <c r="B26" s="234" t="s">
        <v>48</v>
      </c>
      <c r="C26" s="204" t="s">
        <v>41</v>
      </c>
      <c r="D26" s="205">
        <f>_xlfn.XLOOKUP(C26,'Fee rates and unit costs'!$B$4:$B$16,'Fee rates and unit costs'!$F$4:$F$16,0,0)</f>
        <v>0</v>
      </c>
      <c r="E26" s="206"/>
      <c r="F26" s="207">
        <f t="shared" si="8"/>
        <v>0</v>
      </c>
      <c r="G26" s="206"/>
      <c r="H26" s="208">
        <f t="shared" si="6"/>
        <v>0</v>
      </c>
      <c r="I26" s="377">
        <f t="shared" si="9"/>
        <v>0</v>
      </c>
      <c r="J26" s="209"/>
      <c r="K26" s="210"/>
      <c r="L26" s="210"/>
      <c r="M26" s="235"/>
      <c r="N26" s="236">
        <f>SUM(J26:M26)</f>
        <v>0</v>
      </c>
      <c r="O26" s="212"/>
      <c r="P26" s="213">
        <f>+F26+H26+N26+O26</f>
        <v>0</v>
      </c>
    </row>
    <row r="27" spans="2:18" x14ac:dyDescent="0.25">
      <c r="B27" s="234" t="s">
        <v>49</v>
      </c>
      <c r="C27" s="204" t="s">
        <v>41</v>
      </c>
      <c r="D27" s="205">
        <f>_xlfn.XLOOKUP(C27,'Fee rates and unit costs'!$B$4:$B$16,'Fee rates and unit costs'!$F$4:$F$16,0,0)</f>
        <v>0</v>
      </c>
      <c r="E27" s="206"/>
      <c r="F27" s="207">
        <f t="shared" si="8"/>
        <v>0</v>
      </c>
      <c r="G27" s="206"/>
      <c r="H27" s="208">
        <f t="shared" si="6"/>
        <v>0</v>
      </c>
      <c r="I27" s="377">
        <f t="shared" si="9"/>
        <v>0</v>
      </c>
      <c r="J27" s="209"/>
      <c r="K27" s="210"/>
      <c r="L27" s="210"/>
      <c r="M27" s="235"/>
      <c r="N27" s="236">
        <f>SUM(J27:M27)</f>
        <v>0</v>
      </c>
      <c r="O27" s="212"/>
      <c r="P27" s="213">
        <f>+E27+H27+N27+O27</f>
        <v>0</v>
      </c>
    </row>
    <row r="28" spans="2:18" ht="15.75" thickBot="1" x14ac:dyDescent="0.3">
      <c r="B28" s="237" t="s">
        <v>166</v>
      </c>
      <c r="C28" s="186" t="s">
        <v>41</v>
      </c>
      <c r="D28" s="179">
        <f>_xlfn.XLOOKUP(C28,'Fee rates and unit costs'!$B$4:$B$16,'Fee rates and unit costs'!$F$4:$F$16,0,0)</f>
        <v>0</v>
      </c>
      <c r="E28" s="180"/>
      <c r="F28" s="181">
        <f t="shared" si="8"/>
        <v>0</v>
      </c>
      <c r="G28" s="180"/>
      <c r="H28" s="183">
        <f t="shared" si="6"/>
        <v>0</v>
      </c>
      <c r="I28" s="374">
        <f t="shared" si="9"/>
        <v>0</v>
      </c>
      <c r="J28" s="184"/>
      <c r="K28" s="184"/>
      <c r="L28" s="184"/>
      <c r="M28" s="238"/>
      <c r="N28" s="239">
        <f>SUM(J28:M28)</f>
        <v>0</v>
      </c>
      <c r="O28" s="224"/>
      <c r="P28" s="240">
        <f>+E28+H28+N28+O28</f>
        <v>0</v>
      </c>
    </row>
    <row r="29" spans="2:18" s="135" customFormat="1" ht="15.75" thickBot="1" x14ac:dyDescent="0.3">
      <c r="B29" s="241" t="s">
        <v>50</v>
      </c>
      <c r="C29" s="226"/>
      <c r="D29" s="228"/>
      <c r="E29" s="228">
        <f>SUM(E30:E34)</f>
        <v>0</v>
      </c>
      <c r="F29" s="242">
        <f t="shared" ref="F29:P29" si="10">SUM(F30:F34)</f>
        <v>0</v>
      </c>
      <c r="G29" s="228">
        <f t="shared" si="10"/>
        <v>0</v>
      </c>
      <c r="H29" s="229">
        <f t="shared" si="10"/>
        <v>0</v>
      </c>
      <c r="I29" s="167">
        <f t="shared" si="10"/>
        <v>0</v>
      </c>
      <c r="J29" s="168">
        <f t="shared" si="10"/>
        <v>0</v>
      </c>
      <c r="K29" s="228">
        <f t="shared" si="10"/>
        <v>0</v>
      </c>
      <c r="L29" s="228">
        <f t="shared" si="10"/>
        <v>0</v>
      </c>
      <c r="M29" s="227">
        <f t="shared" si="10"/>
        <v>0</v>
      </c>
      <c r="N29" s="167">
        <f>SUM(N30:N34)</f>
        <v>0</v>
      </c>
      <c r="O29" s="233">
        <f t="shared" si="10"/>
        <v>0</v>
      </c>
      <c r="P29" s="233">
        <f t="shared" si="10"/>
        <v>0</v>
      </c>
      <c r="R29" s="152"/>
    </row>
    <row r="30" spans="2:18" x14ac:dyDescent="0.25">
      <c r="B30" s="427" t="s">
        <v>51</v>
      </c>
      <c r="C30" s="170" t="s">
        <v>41</v>
      </c>
      <c r="D30" s="171">
        <f>_xlfn.XLOOKUP(C30,'Fee rates and unit costs'!$B$4:$B$16,'Fee rates and unit costs'!$F$4:$F$16,0,0)</f>
        <v>0</v>
      </c>
      <c r="E30" s="172"/>
      <c r="F30" s="181">
        <f>E30*D30</f>
        <v>0</v>
      </c>
      <c r="G30" s="172"/>
      <c r="H30" s="183">
        <f t="shared" ref="H30:H34" si="11">D30*G30</f>
        <v>0</v>
      </c>
      <c r="I30" s="374">
        <f>F30+H30</f>
        <v>0</v>
      </c>
      <c r="J30" s="255"/>
      <c r="K30" s="257"/>
      <c r="L30" s="257"/>
      <c r="M30" s="177"/>
      <c r="N30" s="425">
        <f>SUM(J30:M31)</f>
        <v>0</v>
      </c>
      <c r="O30" s="435"/>
      <c r="P30" s="462">
        <f>F30+O30+N30+H30</f>
        <v>0</v>
      </c>
      <c r="R30" s="146"/>
    </row>
    <row r="31" spans="2:18" x14ac:dyDescent="0.25">
      <c r="B31" s="428"/>
      <c r="C31" s="186" t="s">
        <v>41</v>
      </c>
      <c r="D31" s="254">
        <f>_xlfn.XLOOKUP(C31,'Fee rates and unit costs'!$B$4:$B$16,'Fee rates and unit costs'!$F$4:$F$16,0,0)</f>
        <v>0</v>
      </c>
      <c r="E31" s="188"/>
      <c r="F31" s="189">
        <f>E31*D31</f>
        <v>0</v>
      </c>
      <c r="G31" s="188"/>
      <c r="H31" s="191">
        <f t="shared" si="11"/>
        <v>0</v>
      </c>
      <c r="I31" s="375">
        <f>F31+H31</f>
        <v>0</v>
      </c>
      <c r="J31" s="256"/>
      <c r="K31" s="258"/>
      <c r="L31" s="258"/>
      <c r="M31" s="193"/>
      <c r="N31" s="426"/>
      <c r="O31" s="436"/>
      <c r="P31" s="463"/>
    </row>
    <row r="32" spans="2:18" x14ac:dyDescent="0.25">
      <c r="B32" s="234" t="s">
        <v>52</v>
      </c>
      <c r="C32" s="194" t="s">
        <v>41</v>
      </c>
      <c r="D32" s="179">
        <f>_xlfn.XLOOKUP(C32,'Fee rates and unit costs'!$B$4:$B$16,'Fee rates and unit costs'!$F$4:$F$16,0,0)</f>
        <v>0</v>
      </c>
      <c r="E32" s="180"/>
      <c r="F32" s="181">
        <f>E32*D32</f>
        <v>0</v>
      </c>
      <c r="G32" s="180"/>
      <c r="H32" s="183">
        <f t="shared" si="11"/>
        <v>0</v>
      </c>
      <c r="I32" s="374">
        <f>F32+H32</f>
        <v>0</v>
      </c>
      <c r="J32" s="209"/>
      <c r="K32" s="210"/>
      <c r="L32" s="210"/>
      <c r="M32" s="235"/>
      <c r="N32" s="236">
        <f>SUM(J32:M32)</f>
        <v>0</v>
      </c>
      <c r="O32" s="243"/>
      <c r="P32" s="213">
        <f>+F32+O32+N32+H32</f>
        <v>0</v>
      </c>
      <c r="R32" s="146"/>
    </row>
    <row r="33" spans="2:18" x14ac:dyDescent="0.25">
      <c r="B33" s="234" t="s">
        <v>53</v>
      </c>
      <c r="C33" s="204" t="s">
        <v>41</v>
      </c>
      <c r="D33" s="205">
        <f>_xlfn.XLOOKUP(C33,'Fee rates and unit costs'!$B$4:$B$16,'Fee rates and unit costs'!$F$4:$F$16,0,0)</f>
        <v>0</v>
      </c>
      <c r="E33" s="206"/>
      <c r="F33" s="207">
        <f>E33*D33</f>
        <v>0</v>
      </c>
      <c r="G33" s="206"/>
      <c r="H33" s="208">
        <f t="shared" si="11"/>
        <v>0</v>
      </c>
      <c r="I33" s="377">
        <f>F33+H33</f>
        <v>0</v>
      </c>
      <c r="J33" s="209"/>
      <c r="K33" s="210"/>
      <c r="L33" s="210"/>
      <c r="M33" s="235"/>
      <c r="N33" s="236">
        <f>SUM(J33:M33)</f>
        <v>0</v>
      </c>
      <c r="O33" s="243"/>
      <c r="P33" s="213">
        <f>+F33+O33+N33+H33</f>
        <v>0</v>
      </c>
      <c r="R33" s="146"/>
    </row>
    <row r="34" spans="2:18" ht="15.75" thickBot="1" x14ac:dyDescent="0.3">
      <c r="B34" s="244" t="s">
        <v>54</v>
      </c>
      <c r="C34" s="186" t="s">
        <v>41</v>
      </c>
      <c r="D34" s="179">
        <f>_xlfn.XLOOKUP(C34,'Fee rates and unit costs'!$B$4:$B$16,'Fee rates and unit costs'!$F$4:$F$16,0,0)</f>
        <v>0</v>
      </c>
      <c r="E34" s="180"/>
      <c r="F34" s="181">
        <f>E34*D34</f>
        <v>0</v>
      </c>
      <c r="G34" s="180"/>
      <c r="H34" s="183">
        <f t="shared" si="11"/>
        <v>0</v>
      </c>
      <c r="I34" s="374">
        <f>F34+H34</f>
        <v>0</v>
      </c>
      <c r="J34" s="200"/>
      <c r="K34" s="201"/>
      <c r="L34" s="201"/>
      <c r="M34" s="245"/>
      <c r="N34" s="236">
        <f>SUM(J34:M34)</f>
        <v>0</v>
      </c>
      <c r="O34" s="246"/>
      <c r="P34" s="247">
        <f>+F34+O34+N34+H34</f>
        <v>0</v>
      </c>
    </row>
    <row r="35" spans="2:18" ht="15.75" thickBot="1" x14ac:dyDescent="0.3">
      <c r="B35" s="248" t="s">
        <v>96</v>
      </c>
      <c r="C35" s="249"/>
      <c r="D35" s="106"/>
      <c r="E35" s="138">
        <f t="shared" ref="E35:J35" si="12">E36+E49+E58</f>
        <v>0</v>
      </c>
      <c r="F35" s="139">
        <f t="shared" si="12"/>
        <v>0</v>
      </c>
      <c r="G35" s="138">
        <f t="shared" si="12"/>
        <v>0</v>
      </c>
      <c r="H35" s="140">
        <f t="shared" si="12"/>
        <v>0</v>
      </c>
      <c r="I35" s="141">
        <f t="shared" si="12"/>
        <v>0</v>
      </c>
      <c r="J35" s="381">
        <f t="shared" si="12"/>
        <v>0</v>
      </c>
      <c r="K35" s="138">
        <f t="shared" ref="K35:O35" si="13">K36+K49+K58</f>
        <v>0</v>
      </c>
      <c r="L35" s="138">
        <f>L36+L49+L58</f>
        <v>0</v>
      </c>
      <c r="M35" s="138">
        <f t="shared" si="13"/>
        <v>0</v>
      </c>
      <c r="N35" s="141">
        <f>N36+N49+N58</f>
        <v>0</v>
      </c>
      <c r="O35" s="144">
        <f t="shared" si="13"/>
        <v>0</v>
      </c>
      <c r="P35" s="144">
        <f>P36+P49+P58</f>
        <v>0</v>
      </c>
    </row>
    <row r="36" spans="2:18" ht="15.75" thickBot="1" x14ac:dyDescent="0.3">
      <c r="B36" s="163" t="s">
        <v>102</v>
      </c>
      <c r="C36" s="226"/>
      <c r="D36" s="165"/>
      <c r="E36" s="165">
        <f t="shared" ref="E36:F36" si="14">SUM(E37:E48)</f>
        <v>0</v>
      </c>
      <c r="F36" s="166">
        <f t="shared" si="14"/>
        <v>0</v>
      </c>
      <c r="G36" s="165">
        <f>SUM(G37:G48)</f>
        <v>0</v>
      </c>
      <c r="H36" s="231">
        <f t="shared" ref="H36:O36" si="15">SUM(H37:H48)</f>
        <v>0</v>
      </c>
      <c r="I36" s="167">
        <f t="shared" si="15"/>
        <v>0</v>
      </c>
      <c r="J36" s="168">
        <f t="shared" si="15"/>
        <v>0</v>
      </c>
      <c r="K36" s="165">
        <f t="shared" si="15"/>
        <v>0</v>
      </c>
      <c r="L36" s="165">
        <f t="shared" si="15"/>
        <v>0</v>
      </c>
      <c r="M36" s="165">
        <f t="shared" si="15"/>
        <v>0</v>
      </c>
      <c r="N36" s="167">
        <f t="shared" si="15"/>
        <v>0</v>
      </c>
      <c r="O36" s="233">
        <f t="shared" si="15"/>
        <v>0</v>
      </c>
      <c r="P36" s="233">
        <f>SUM(P37:P48)</f>
        <v>0</v>
      </c>
    </row>
    <row r="37" spans="2:18" x14ac:dyDescent="0.25">
      <c r="B37" s="427" t="s">
        <v>103</v>
      </c>
      <c r="C37" s="170" t="s">
        <v>41</v>
      </c>
      <c r="D37" s="171">
        <f>_xlfn.XLOOKUP(C37,'Fee rates and unit costs'!$B$4:$B$16,'Fee rates and unit costs'!$F$4:$F$16,0,0)</f>
        <v>0</v>
      </c>
      <c r="E37" s="172"/>
      <c r="F37" s="173">
        <f t="shared" ref="F37:F48" si="16">E37*D37</f>
        <v>0</v>
      </c>
      <c r="G37" s="172"/>
      <c r="H37" s="175">
        <f t="shared" ref="H37:H48" si="17">D37*G37</f>
        <v>0</v>
      </c>
      <c r="I37" s="373">
        <f t="shared" ref="I37:I48" si="18">F37+H37</f>
        <v>0</v>
      </c>
      <c r="J37" s="176"/>
      <c r="K37" s="177"/>
      <c r="L37" s="177"/>
      <c r="M37" s="177"/>
      <c r="N37" s="460">
        <f>SUM(J37:M39)</f>
        <v>0</v>
      </c>
      <c r="O37" s="418"/>
      <c r="P37" s="420">
        <f>F37+H37+N37+O37</f>
        <v>0</v>
      </c>
    </row>
    <row r="38" spans="2:18" x14ac:dyDescent="0.25">
      <c r="B38" s="429"/>
      <c r="C38" s="178" t="s">
        <v>41</v>
      </c>
      <c r="D38" s="179">
        <f>_xlfn.XLOOKUP(C38,'Fee rates and unit costs'!$B$4:$B$16,'Fee rates and unit costs'!$F$4:$F$16,0,0)</f>
        <v>0</v>
      </c>
      <c r="E38" s="180"/>
      <c r="F38" s="181">
        <f t="shared" si="16"/>
        <v>0</v>
      </c>
      <c r="G38" s="180"/>
      <c r="H38" s="183">
        <f t="shared" si="17"/>
        <v>0</v>
      </c>
      <c r="I38" s="374">
        <f t="shared" si="18"/>
        <v>0</v>
      </c>
      <c r="J38" s="184"/>
      <c r="K38" s="185"/>
      <c r="L38" s="185"/>
      <c r="M38" s="185"/>
      <c r="N38" s="458"/>
      <c r="O38" s="418"/>
      <c r="P38" s="420"/>
    </row>
    <row r="39" spans="2:18" x14ac:dyDescent="0.25">
      <c r="B39" s="428"/>
      <c r="C39" s="186" t="s">
        <v>41</v>
      </c>
      <c r="D39" s="187">
        <f>_xlfn.XLOOKUP(C39,'Fee rates and unit costs'!$B$4:$B$16,'Fee rates and unit costs'!$F$4:$F$16,0,0)</f>
        <v>0</v>
      </c>
      <c r="E39" s="188"/>
      <c r="F39" s="189">
        <f t="shared" si="16"/>
        <v>0</v>
      </c>
      <c r="G39" s="188"/>
      <c r="H39" s="191">
        <f t="shared" si="17"/>
        <v>0</v>
      </c>
      <c r="I39" s="375">
        <f t="shared" si="18"/>
        <v>0</v>
      </c>
      <c r="J39" s="192"/>
      <c r="K39" s="193"/>
      <c r="L39" s="193"/>
      <c r="M39" s="193"/>
      <c r="N39" s="458"/>
      <c r="O39" s="449"/>
      <c r="P39" s="421"/>
    </row>
    <row r="40" spans="2:18" x14ac:dyDescent="0.25">
      <c r="B40" s="456" t="s">
        <v>56</v>
      </c>
      <c r="C40" s="194" t="s">
        <v>41</v>
      </c>
      <c r="D40" s="195">
        <f>_xlfn.XLOOKUP(C40,'Fee rates and unit costs'!$B$4:$B$16,'Fee rates and unit costs'!$F$4:$F$16,0,0)</f>
        <v>0</v>
      </c>
      <c r="E40" s="196"/>
      <c r="F40" s="197">
        <f t="shared" si="16"/>
        <v>0</v>
      </c>
      <c r="G40" s="196"/>
      <c r="H40" s="199">
        <f t="shared" si="17"/>
        <v>0</v>
      </c>
      <c r="I40" s="376">
        <f t="shared" si="18"/>
        <v>0</v>
      </c>
      <c r="J40" s="184"/>
      <c r="K40" s="185"/>
      <c r="L40" s="185"/>
      <c r="M40" s="185"/>
      <c r="N40" s="458">
        <f>SUM(J40:M43)</f>
        <v>0</v>
      </c>
      <c r="O40" s="417"/>
      <c r="P40" s="419">
        <f>F40+H40+N40+O40</f>
        <v>0</v>
      </c>
    </row>
    <row r="41" spans="2:18" x14ac:dyDescent="0.25">
      <c r="B41" s="429"/>
      <c r="C41" s="178" t="s">
        <v>41</v>
      </c>
      <c r="D41" s="179">
        <f>_xlfn.XLOOKUP(C41,'Fee rates and unit costs'!$B$4:$B$16,'Fee rates and unit costs'!$F$4:$F$16,0,0)</f>
        <v>0</v>
      </c>
      <c r="E41" s="180"/>
      <c r="F41" s="181">
        <f t="shared" si="16"/>
        <v>0</v>
      </c>
      <c r="G41" s="180"/>
      <c r="H41" s="183">
        <f t="shared" si="17"/>
        <v>0</v>
      </c>
      <c r="I41" s="374">
        <f t="shared" si="18"/>
        <v>0</v>
      </c>
      <c r="J41" s="184"/>
      <c r="K41" s="185"/>
      <c r="L41" s="185"/>
      <c r="M41" s="185"/>
      <c r="N41" s="458"/>
      <c r="O41" s="418"/>
      <c r="P41" s="420"/>
    </row>
    <row r="42" spans="2:18" x14ac:dyDescent="0.25">
      <c r="B42" s="429"/>
      <c r="C42" s="178" t="s">
        <v>41</v>
      </c>
      <c r="D42" s="179">
        <f>_xlfn.XLOOKUP(C42,'Fee rates and unit costs'!$B$4:$B$16,'Fee rates and unit costs'!$F$4:$F$16,0,0)</f>
        <v>0</v>
      </c>
      <c r="E42" s="180"/>
      <c r="F42" s="181">
        <f t="shared" si="16"/>
        <v>0</v>
      </c>
      <c r="G42" s="180"/>
      <c r="H42" s="183">
        <f t="shared" si="17"/>
        <v>0</v>
      </c>
      <c r="I42" s="374">
        <f t="shared" si="18"/>
        <v>0</v>
      </c>
      <c r="J42" s="184"/>
      <c r="K42" s="185"/>
      <c r="L42" s="185"/>
      <c r="M42" s="185"/>
      <c r="N42" s="458"/>
      <c r="O42" s="418"/>
      <c r="P42" s="420"/>
    </row>
    <row r="43" spans="2:18" x14ac:dyDescent="0.25">
      <c r="B43" s="428"/>
      <c r="C43" s="186" t="s">
        <v>41</v>
      </c>
      <c r="D43" s="187">
        <f>_xlfn.XLOOKUP(C43,'Fee rates and unit costs'!$B$4:$B$16,'Fee rates and unit costs'!$F$4:$F$16,0,0)</f>
        <v>0</v>
      </c>
      <c r="E43" s="188"/>
      <c r="F43" s="189">
        <f t="shared" si="16"/>
        <v>0</v>
      </c>
      <c r="G43" s="188"/>
      <c r="H43" s="191">
        <f t="shared" si="17"/>
        <v>0</v>
      </c>
      <c r="I43" s="375">
        <f t="shared" si="18"/>
        <v>0</v>
      </c>
      <c r="J43" s="192"/>
      <c r="K43" s="193"/>
      <c r="L43" s="193"/>
      <c r="M43" s="193"/>
      <c r="N43" s="458"/>
      <c r="O43" s="449"/>
      <c r="P43" s="421"/>
    </row>
    <row r="44" spans="2:18" x14ac:dyDescent="0.25">
      <c r="B44" s="429" t="s">
        <v>57</v>
      </c>
      <c r="C44" s="178" t="s">
        <v>41</v>
      </c>
      <c r="D44" s="179">
        <f>_xlfn.XLOOKUP(C44,'Fee rates and unit costs'!$B$4:$B$16,'Fee rates and unit costs'!$F$4:$F$16,0,0)</f>
        <v>0</v>
      </c>
      <c r="E44" s="180"/>
      <c r="F44" s="181">
        <f t="shared" si="16"/>
        <v>0</v>
      </c>
      <c r="G44" s="180"/>
      <c r="H44" s="183">
        <f t="shared" si="17"/>
        <v>0</v>
      </c>
      <c r="I44" s="374">
        <f t="shared" si="18"/>
        <v>0</v>
      </c>
      <c r="J44" s="200"/>
      <c r="K44" s="201"/>
      <c r="L44" s="201"/>
      <c r="M44" s="201"/>
      <c r="N44" s="458">
        <f>SUM(J44:M46)</f>
        <v>0</v>
      </c>
      <c r="O44" s="417"/>
      <c r="P44" s="419">
        <f>F44+H44+N44+O44</f>
        <v>0</v>
      </c>
    </row>
    <row r="45" spans="2:18" x14ac:dyDescent="0.25">
      <c r="B45" s="429"/>
      <c r="C45" s="178" t="s">
        <v>41</v>
      </c>
      <c r="D45" s="179">
        <f>_xlfn.XLOOKUP(C45,'Fee rates and unit costs'!$B$4:$B$16,'Fee rates and unit costs'!$F$4:$F$16,0,0)</f>
        <v>0</v>
      </c>
      <c r="E45" s="180"/>
      <c r="F45" s="181">
        <f t="shared" si="16"/>
        <v>0</v>
      </c>
      <c r="G45" s="180"/>
      <c r="H45" s="183">
        <f t="shared" si="17"/>
        <v>0</v>
      </c>
      <c r="I45" s="374">
        <f t="shared" si="18"/>
        <v>0</v>
      </c>
      <c r="J45" s="184"/>
      <c r="K45" s="185"/>
      <c r="L45" s="185"/>
      <c r="M45" s="185"/>
      <c r="N45" s="458"/>
      <c r="O45" s="418"/>
      <c r="P45" s="420"/>
    </row>
    <row r="46" spans="2:18" x14ac:dyDescent="0.25">
      <c r="B46" s="428"/>
      <c r="C46" s="186" t="s">
        <v>41</v>
      </c>
      <c r="D46" s="187">
        <f>_xlfn.XLOOKUP(C46,'Fee rates and unit costs'!$B$4:$B$16,'Fee rates and unit costs'!$F$4:$F$16,0,0)</f>
        <v>0</v>
      </c>
      <c r="E46" s="188"/>
      <c r="F46" s="189">
        <f t="shared" si="16"/>
        <v>0</v>
      </c>
      <c r="G46" s="188"/>
      <c r="H46" s="191">
        <f t="shared" si="17"/>
        <v>0</v>
      </c>
      <c r="I46" s="375">
        <f t="shared" si="18"/>
        <v>0</v>
      </c>
      <c r="J46" s="192"/>
      <c r="K46" s="193"/>
      <c r="L46" s="193"/>
      <c r="M46" s="193"/>
      <c r="N46" s="458"/>
      <c r="O46" s="449"/>
      <c r="P46" s="421"/>
    </row>
    <row r="47" spans="2:18" x14ac:dyDescent="0.25">
      <c r="B47" s="203" t="s">
        <v>58</v>
      </c>
      <c r="C47" s="204" t="s">
        <v>41</v>
      </c>
      <c r="D47" s="205">
        <f>_xlfn.XLOOKUP(C47,'Fee rates and unit costs'!$B$4:$B$16,'Fee rates and unit costs'!$F$4:$F$16,0,0)</f>
        <v>0</v>
      </c>
      <c r="E47" s="206"/>
      <c r="F47" s="207">
        <f t="shared" si="16"/>
        <v>0</v>
      </c>
      <c r="G47" s="206"/>
      <c r="H47" s="208">
        <f t="shared" si="17"/>
        <v>0</v>
      </c>
      <c r="I47" s="377">
        <f t="shared" si="18"/>
        <v>0</v>
      </c>
      <c r="J47" s="209"/>
      <c r="K47" s="210"/>
      <c r="L47" s="210"/>
      <c r="M47" s="235"/>
      <c r="N47" s="211">
        <f>SUM(J47:M47)</f>
        <v>0</v>
      </c>
      <c r="O47" s="212"/>
      <c r="P47" s="213">
        <f>F47+H47+N47+O47</f>
        <v>0</v>
      </c>
    </row>
    <row r="48" spans="2:18" ht="15.75" thickBot="1" x14ac:dyDescent="0.3">
      <c r="B48" s="259" t="s">
        <v>157</v>
      </c>
      <c r="C48" s="186" t="s">
        <v>41</v>
      </c>
      <c r="D48" s="179">
        <f>_xlfn.XLOOKUP(C48,'Fee rates and unit costs'!$B$4:$B$16,'Fee rates and unit costs'!$F$4:$F$16,0,0)</f>
        <v>0</v>
      </c>
      <c r="E48" s="180"/>
      <c r="F48" s="189">
        <f t="shared" si="16"/>
        <v>0</v>
      </c>
      <c r="G48" s="188"/>
      <c r="H48" s="191">
        <f t="shared" si="17"/>
        <v>0</v>
      </c>
      <c r="I48" s="375">
        <f t="shared" si="18"/>
        <v>0</v>
      </c>
      <c r="J48" s="200"/>
      <c r="K48" s="201"/>
      <c r="L48" s="201"/>
      <c r="M48" s="245"/>
      <c r="N48" s="251">
        <f>SUM(J48:M48)</f>
        <v>0</v>
      </c>
      <c r="O48" s="252"/>
      <c r="P48" s="213">
        <f>F48+H48+N48+O48</f>
        <v>0</v>
      </c>
    </row>
    <row r="49" spans="2:18" ht="15.75" thickBot="1" x14ac:dyDescent="0.3">
      <c r="B49" s="241" t="s">
        <v>104</v>
      </c>
      <c r="C49" s="226"/>
      <c r="D49" s="230"/>
      <c r="E49" s="230">
        <f t="shared" ref="E49:F49" si="19">SUM(E50:E57)</f>
        <v>0</v>
      </c>
      <c r="F49" s="231">
        <f t="shared" si="19"/>
        <v>0</v>
      </c>
      <c r="G49" s="230">
        <f t="shared" ref="G49:P49" si="20">SUM(G50:G57)</f>
        <v>0</v>
      </c>
      <c r="H49" s="231">
        <f t="shared" si="20"/>
        <v>0</v>
      </c>
      <c r="I49" s="167">
        <f t="shared" si="20"/>
        <v>0</v>
      </c>
      <c r="J49" s="232">
        <f t="shared" si="20"/>
        <v>0</v>
      </c>
      <c r="K49" s="230">
        <f t="shared" si="20"/>
        <v>0</v>
      </c>
      <c r="L49" s="230">
        <f t="shared" si="20"/>
        <v>0</v>
      </c>
      <c r="M49" s="230">
        <f t="shared" si="20"/>
        <v>0</v>
      </c>
      <c r="N49" s="167">
        <f>SUM(N50:N57)</f>
        <v>0</v>
      </c>
      <c r="O49" s="233">
        <f t="shared" si="20"/>
        <v>0</v>
      </c>
      <c r="P49" s="233">
        <f t="shared" si="20"/>
        <v>0</v>
      </c>
    </row>
    <row r="50" spans="2:18" x14ac:dyDescent="0.25">
      <c r="B50" s="427" t="s">
        <v>60</v>
      </c>
      <c r="C50" s="170" t="s">
        <v>41</v>
      </c>
      <c r="D50" s="171">
        <f>_xlfn.XLOOKUP(C50,'Fee rates and unit costs'!$B$4:$B$16,'Fee rates and unit costs'!$F$4:$F$16,0,0)</f>
        <v>0</v>
      </c>
      <c r="E50" s="172"/>
      <c r="F50" s="173">
        <f t="shared" ref="F50:F57" si="21">E50*D50</f>
        <v>0</v>
      </c>
      <c r="G50" s="172"/>
      <c r="H50" s="183">
        <f>D50*G50</f>
        <v>0</v>
      </c>
      <c r="I50" s="374">
        <f t="shared" ref="I50:I57" si="22">F50+H50</f>
        <v>0</v>
      </c>
      <c r="J50" s="176"/>
      <c r="K50" s="177"/>
      <c r="L50" s="177"/>
      <c r="M50" s="177"/>
      <c r="N50" s="425">
        <f>SUM(J50:M51)</f>
        <v>0</v>
      </c>
      <c r="O50" s="457"/>
      <c r="P50" s="420">
        <f>+F50+O50+N50+H50</f>
        <v>0</v>
      </c>
    </row>
    <row r="51" spans="2:18" x14ac:dyDescent="0.25">
      <c r="B51" s="428"/>
      <c r="C51" s="186" t="s">
        <v>41</v>
      </c>
      <c r="D51" s="187">
        <f>_xlfn.XLOOKUP(C51,'Fee rates and unit costs'!$B$4:$B$16,'Fee rates and unit costs'!$F$4:$F$16,0,0)</f>
        <v>0</v>
      </c>
      <c r="E51" s="188"/>
      <c r="F51" s="189">
        <f t="shared" si="21"/>
        <v>0</v>
      </c>
      <c r="G51" s="188"/>
      <c r="H51" s="191">
        <f t="shared" ref="H51:H57" si="23">D51*G51</f>
        <v>0</v>
      </c>
      <c r="I51" s="375">
        <f t="shared" si="22"/>
        <v>0</v>
      </c>
      <c r="J51" s="192"/>
      <c r="K51" s="193"/>
      <c r="L51" s="193"/>
      <c r="M51" s="193"/>
      <c r="N51" s="426"/>
      <c r="O51" s="449"/>
      <c r="P51" s="421"/>
    </row>
    <row r="52" spans="2:18" x14ac:dyDescent="0.25">
      <c r="B52" s="456" t="s">
        <v>61</v>
      </c>
      <c r="C52" s="194" t="s">
        <v>41</v>
      </c>
      <c r="D52" s="195">
        <f>_xlfn.XLOOKUP(C52,'Fee rates and unit costs'!$B$4:$B$16,'Fee rates and unit costs'!$F$4:$F$16,0,0)</f>
        <v>0</v>
      </c>
      <c r="E52" s="196"/>
      <c r="F52" s="197">
        <f t="shared" si="21"/>
        <v>0</v>
      </c>
      <c r="G52" s="196"/>
      <c r="H52" s="183">
        <f t="shared" si="23"/>
        <v>0</v>
      </c>
      <c r="I52" s="374">
        <f t="shared" si="22"/>
        <v>0</v>
      </c>
      <c r="J52" s="184"/>
      <c r="K52" s="185"/>
      <c r="L52" s="185"/>
      <c r="M52" s="185"/>
      <c r="N52" s="426">
        <f>SUM(J52:M54)</f>
        <v>0</v>
      </c>
      <c r="O52" s="417"/>
      <c r="P52" s="419">
        <f>+F52+H52+N52+O52</f>
        <v>0</v>
      </c>
    </row>
    <row r="53" spans="2:18" x14ac:dyDescent="0.25">
      <c r="B53" s="429"/>
      <c r="C53" s="178" t="s">
        <v>41</v>
      </c>
      <c r="D53" s="179">
        <f>_xlfn.XLOOKUP(C53,'Fee rates and unit costs'!$B$4:$B$16,'Fee rates and unit costs'!$F$4:$F$16,0,0)</f>
        <v>0</v>
      </c>
      <c r="E53" s="180"/>
      <c r="F53" s="181">
        <f t="shared" si="21"/>
        <v>0</v>
      </c>
      <c r="G53" s="180"/>
      <c r="H53" s="183">
        <f t="shared" si="23"/>
        <v>0</v>
      </c>
      <c r="I53" s="374">
        <f t="shared" si="22"/>
        <v>0</v>
      </c>
      <c r="J53" s="184"/>
      <c r="K53" s="185"/>
      <c r="L53" s="185"/>
      <c r="M53" s="185"/>
      <c r="N53" s="426"/>
      <c r="O53" s="418"/>
      <c r="P53" s="420"/>
    </row>
    <row r="54" spans="2:18" x14ac:dyDescent="0.25">
      <c r="B54" s="428"/>
      <c r="C54" s="186" t="s">
        <v>41</v>
      </c>
      <c r="D54" s="187">
        <f>_xlfn.XLOOKUP(C54,'Fee rates and unit costs'!$B$4:$B$16,'Fee rates and unit costs'!$F$4:$F$16,0,0)</f>
        <v>0</v>
      </c>
      <c r="E54" s="188"/>
      <c r="F54" s="189">
        <f t="shared" si="21"/>
        <v>0</v>
      </c>
      <c r="G54" s="188"/>
      <c r="H54" s="191">
        <f t="shared" si="23"/>
        <v>0</v>
      </c>
      <c r="I54" s="375">
        <f t="shared" si="22"/>
        <v>0</v>
      </c>
      <c r="J54" s="192"/>
      <c r="K54" s="193"/>
      <c r="L54" s="193"/>
      <c r="M54" s="193"/>
      <c r="N54" s="426"/>
      <c r="O54" s="418"/>
      <c r="P54" s="421"/>
    </row>
    <row r="55" spans="2:18" x14ac:dyDescent="0.25">
      <c r="B55" s="203" t="s">
        <v>105</v>
      </c>
      <c r="C55" s="186" t="s">
        <v>41</v>
      </c>
      <c r="D55" s="205">
        <f>_xlfn.XLOOKUP(C55,'Fee rates and unit costs'!$B$4:$B$16,'Fee rates and unit costs'!$F$4:$F$16,0,0)</f>
        <v>0</v>
      </c>
      <c r="E55" s="206"/>
      <c r="F55" s="207">
        <f t="shared" si="21"/>
        <v>0</v>
      </c>
      <c r="G55" s="206"/>
      <c r="H55" s="208">
        <f t="shared" si="23"/>
        <v>0</v>
      </c>
      <c r="I55" s="377">
        <f t="shared" si="22"/>
        <v>0</v>
      </c>
      <c r="J55" s="209"/>
      <c r="K55" s="210"/>
      <c r="L55" s="210"/>
      <c r="M55" s="235"/>
      <c r="N55" s="236">
        <f>SUM(J55:M55)</f>
        <v>0</v>
      </c>
      <c r="O55" s="212"/>
      <c r="P55" s="213">
        <f>+F55+H55+N55+O55</f>
        <v>0</v>
      </c>
    </row>
    <row r="56" spans="2:18" x14ac:dyDescent="0.25">
      <c r="B56" s="234" t="s">
        <v>106</v>
      </c>
      <c r="C56" s="186" t="s">
        <v>41</v>
      </c>
      <c r="D56" s="187">
        <f>_xlfn.XLOOKUP(C56,'Fee rates and unit costs'!$B$4:$B$16,'Fee rates and unit costs'!$F$4:$F$16,0,0)</f>
        <v>0</v>
      </c>
      <c r="E56" s="188"/>
      <c r="F56" s="189">
        <f t="shared" si="21"/>
        <v>0</v>
      </c>
      <c r="G56" s="188"/>
      <c r="H56" s="191">
        <f t="shared" si="23"/>
        <v>0</v>
      </c>
      <c r="I56" s="375">
        <f t="shared" si="22"/>
        <v>0</v>
      </c>
      <c r="J56" s="209"/>
      <c r="K56" s="210"/>
      <c r="L56" s="210"/>
      <c r="M56" s="235"/>
      <c r="N56" s="236">
        <f>SUM(J56:M56)</f>
        <v>0</v>
      </c>
      <c r="O56" s="212"/>
      <c r="P56" s="213">
        <f>+F56+H56+N56+O56</f>
        <v>0</v>
      </c>
    </row>
    <row r="57" spans="2:18" ht="15.75" thickBot="1" x14ac:dyDescent="0.3">
      <c r="B57" s="237" t="s">
        <v>158</v>
      </c>
      <c r="C57" s="186" t="s">
        <v>41</v>
      </c>
      <c r="D57" s="179">
        <f>_xlfn.XLOOKUP(C57,'Fee rates and unit costs'!$B$4:$B$16,'Fee rates and unit costs'!$F$4:$F$16,0,0)</f>
        <v>0</v>
      </c>
      <c r="E57" s="180"/>
      <c r="F57" s="181">
        <f t="shared" si="21"/>
        <v>0</v>
      </c>
      <c r="G57" s="180"/>
      <c r="H57" s="183">
        <f t="shared" si="23"/>
        <v>0</v>
      </c>
      <c r="I57" s="374">
        <f t="shared" si="22"/>
        <v>0</v>
      </c>
      <c r="J57" s="184"/>
      <c r="K57" s="184"/>
      <c r="L57" s="184"/>
      <c r="M57" s="238"/>
      <c r="N57" s="236">
        <f>SUM(J57:M57)</f>
        <v>0</v>
      </c>
      <c r="O57" s="224"/>
      <c r="P57" s="213">
        <f>+F57+H57+N57+O57</f>
        <v>0</v>
      </c>
    </row>
    <row r="58" spans="2:18" ht="15.75" thickBot="1" x14ac:dyDescent="0.3">
      <c r="B58" s="241" t="s">
        <v>107</v>
      </c>
      <c r="C58" s="226"/>
      <c r="D58" s="228"/>
      <c r="E58" s="228">
        <f>SUM(E59:E63)</f>
        <v>0</v>
      </c>
      <c r="F58" s="242">
        <f>SUM(F59:F63)</f>
        <v>0</v>
      </c>
      <c r="G58" s="228">
        <f>SUM(G59:G63)</f>
        <v>0</v>
      </c>
      <c r="H58" s="229">
        <f t="shared" ref="H58:M58" si="24">SUM(H59:H63)</f>
        <v>0</v>
      </c>
      <c r="I58" s="167">
        <f t="shared" si="24"/>
        <v>0</v>
      </c>
      <c r="J58" s="168">
        <f t="shared" si="24"/>
        <v>0</v>
      </c>
      <c r="K58" s="228">
        <f t="shared" si="24"/>
        <v>0</v>
      </c>
      <c r="L58" s="228">
        <f t="shared" si="24"/>
        <v>0</v>
      </c>
      <c r="M58" s="227">
        <f t="shared" si="24"/>
        <v>0</v>
      </c>
      <c r="N58" s="167">
        <f>SUM(N59:N63)</f>
        <v>0</v>
      </c>
      <c r="O58" s="233">
        <f t="shared" ref="O58:P58" si="25">SUM(O59:O63)</f>
        <v>0</v>
      </c>
      <c r="P58" s="233">
        <f t="shared" si="25"/>
        <v>0</v>
      </c>
    </row>
    <row r="59" spans="2:18" x14ac:dyDescent="0.25">
      <c r="B59" s="427" t="s">
        <v>63</v>
      </c>
      <c r="C59" s="170" t="s">
        <v>41</v>
      </c>
      <c r="D59" s="171">
        <f>_xlfn.XLOOKUP(C59,'Fee rates and unit costs'!$B$4:$B$16,'Fee rates and unit costs'!$F$4:$F$16,0,0)</f>
        <v>0</v>
      </c>
      <c r="E59" s="172"/>
      <c r="F59" s="173">
        <f t="shared" ref="F59:F63" si="26">E59*D59</f>
        <v>0</v>
      </c>
      <c r="G59" s="172"/>
      <c r="H59" s="175">
        <f t="shared" ref="H59:H63" si="27">D59*G59</f>
        <v>0</v>
      </c>
      <c r="I59" s="373">
        <f t="shared" ref="I59:I63" si="28">F59+H59</f>
        <v>0</v>
      </c>
      <c r="J59" s="260"/>
      <c r="K59" s="261"/>
      <c r="L59" s="261"/>
      <c r="M59" s="253"/>
      <c r="N59" s="425">
        <f>SUM(J59:M60)</f>
        <v>0</v>
      </c>
      <c r="O59" s="457"/>
      <c r="P59" s="459">
        <f>+F59+O59+N59+H59</f>
        <v>0</v>
      </c>
    </row>
    <row r="60" spans="2:18" x14ac:dyDescent="0.25">
      <c r="B60" s="428"/>
      <c r="C60" s="186" t="s">
        <v>41</v>
      </c>
      <c r="D60" s="187">
        <f>_xlfn.XLOOKUP(C60,'Fee rates and unit costs'!$B$4:$B$16,'Fee rates and unit costs'!$F$4:$F$16,0,0)</f>
        <v>0</v>
      </c>
      <c r="E60" s="188"/>
      <c r="F60" s="189">
        <f t="shared" si="26"/>
        <v>0</v>
      </c>
      <c r="G60" s="188"/>
      <c r="H60" s="191">
        <f t="shared" si="27"/>
        <v>0</v>
      </c>
      <c r="I60" s="375">
        <f t="shared" si="28"/>
        <v>0</v>
      </c>
      <c r="J60" s="256"/>
      <c r="K60" s="258"/>
      <c r="L60" s="258"/>
      <c r="M60" s="250"/>
      <c r="N60" s="426"/>
      <c r="O60" s="449"/>
      <c r="P60" s="421"/>
    </row>
    <row r="61" spans="2:18" x14ac:dyDescent="0.25">
      <c r="B61" s="234" t="s">
        <v>64</v>
      </c>
      <c r="C61" s="186" t="s">
        <v>41</v>
      </c>
      <c r="D61" s="205">
        <f>_xlfn.XLOOKUP(C61,'Fee rates and unit costs'!$B$4:$B$16,'Fee rates and unit costs'!$F$4:$F$16,0,0)</f>
        <v>0</v>
      </c>
      <c r="E61" s="206"/>
      <c r="F61" s="207">
        <f t="shared" si="26"/>
        <v>0</v>
      </c>
      <c r="G61" s="206"/>
      <c r="H61" s="208">
        <f t="shared" si="27"/>
        <v>0</v>
      </c>
      <c r="I61" s="377">
        <f t="shared" si="28"/>
        <v>0</v>
      </c>
      <c r="J61" s="209"/>
      <c r="K61" s="210"/>
      <c r="L61" s="210"/>
      <c r="M61" s="235"/>
      <c r="N61" s="236">
        <f>SUM(J61:M61)</f>
        <v>0</v>
      </c>
      <c r="O61" s="212"/>
      <c r="P61" s="213">
        <f>+F61+O61+N61+H61</f>
        <v>0</v>
      </c>
    </row>
    <row r="62" spans="2:18" x14ac:dyDescent="0.25">
      <c r="B62" s="234" t="s">
        <v>65</v>
      </c>
      <c r="C62" s="186" t="s">
        <v>41</v>
      </c>
      <c r="D62" s="205">
        <f>_xlfn.XLOOKUP(C62,'Fee rates and unit costs'!$B$4:$B$16,'Fee rates and unit costs'!$F$4:$F$16,0,0)</f>
        <v>0</v>
      </c>
      <c r="E62" s="206"/>
      <c r="F62" s="207">
        <f t="shared" si="26"/>
        <v>0</v>
      </c>
      <c r="G62" s="206"/>
      <c r="H62" s="208">
        <f t="shared" si="27"/>
        <v>0</v>
      </c>
      <c r="I62" s="377">
        <f t="shared" si="28"/>
        <v>0</v>
      </c>
      <c r="J62" s="209"/>
      <c r="K62" s="210"/>
      <c r="L62" s="210"/>
      <c r="M62" s="235"/>
      <c r="N62" s="236">
        <f>SUM(J62:M62)</f>
        <v>0</v>
      </c>
      <c r="O62" s="212"/>
      <c r="P62" s="213">
        <f>+F62+O62+N62+H62</f>
        <v>0</v>
      </c>
    </row>
    <row r="63" spans="2:18" ht="15.75" thickBot="1" x14ac:dyDescent="0.3">
      <c r="B63" s="244" t="s">
        <v>108</v>
      </c>
      <c r="C63" s="186" t="s">
        <v>41</v>
      </c>
      <c r="D63" s="205">
        <f>_xlfn.XLOOKUP(C63,'Fee rates and unit costs'!$B$4:$B$16,'Fee rates and unit costs'!$F$4:$F$16,0,0)</f>
        <v>0</v>
      </c>
      <c r="E63" s="206"/>
      <c r="F63" s="207">
        <f t="shared" si="26"/>
        <v>0</v>
      </c>
      <c r="G63" s="206"/>
      <c r="H63" s="208">
        <f t="shared" si="27"/>
        <v>0</v>
      </c>
      <c r="I63" s="377">
        <f t="shared" si="28"/>
        <v>0</v>
      </c>
      <c r="J63" s="200"/>
      <c r="K63" s="201"/>
      <c r="L63" s="201"/>
      <c r="M63" s="245"/>
      <c r="N63" s="236">
        <f>SUM(J63:M63)</f>
        <v>0</v>
      </c>
      <c r="O63" s="252"/>
      <c r="P63" s="213">
        <f>+F63+O63+N63+H63</f>
        <v>0</v>
      </c>
    </row>
    <row r="64" spans="2:18" s="135" customFormat="1" ht="15.75" thickBot="1" x14ac:dyDescent="0.3">
      <c r="B64" s="12" t="s">
        <v>36</v>
      </c>
      <c r="C64" s="54"/>
      <c r="D64" s="123"/>
      <c r="E64" s="123">
        <f>E35+E6</f>
        <v>0</v>
      </c>
      <c r="F64" s="124">
        <f t="shared" ref="F64" si="29">F35+F6</f>
        <v>0</v>
      </c>
      <c r="G64" s="123">
        <f>G35+G6</f>
        <v>0</v>
      </c>
      <c r="H64" s="125">
        <f t="shared" ref="H64:P64" si="30">H35+H6</f>
        <v>0</v>
      </c>
      <c r="I64" s="126">
        <f t="shared" si="30"/>
        <v>0</v>
      </c>
      <c r="J64" s="127">
        <f t="shared" si="30"/>
        <v>0</v>
      </c>
      <c r="K64" s="123">
        <f t="shared" si="30"/>
        <v>0</v>
      </c>
      <c r="L64" s="123">
        <f t="shared" si="30"/>
        <v>0</v>
      </c>
      <c r="M64" s="123">
        <f t="shared" si="30"/>
        <v>0</v>
      </c>
      <c r="N64" s="128">
        <f>N35+N6</f>
        <v>0</v>
      </c>
      <c r="O64" s="129">
        <f t="shared" si="30"/>
        <v>0</v>
      </c>
      <c r="P64" s="130">
        <f t="shared" si="30"/>
        <v>0</v>
      </c>
      <c r="R64" s="152"/>
    </row>
    <row r="65" spans="2:16" ht="15.75" thickBot="1" x14ac:dyDescent="0.3">
      <c r="B65" s="6"/>
      <c r="I65" s="132"/>
      <c r="J65" s="57"/>
      <c r="K65" s="57"/>
      <c r="L65" s="57"/>
      <c r="M65" s="57"/>
      <c r="N65" s="58"/>
      <c r="O65" s="57"/>
      <c r="P65" s="58"/>
    </row>
    <row r="66" spans="2:16" s="8" customFormat="1" ht="33.6" customHeight="1" thickBot="1" x14ac:dyDescent="0.3">
      <c r="B66" s="409" t="s">
        <v>168</v>
      </c>
      <c r="C66" s="464" t="s">
        <v>183</v>
      </c>
      <c r="D66" s="465"/>
      <c r="E66" s="465"/>
      <c r="F66" s="465"/>
      <c r="G66" s="465"/>
      <c r="H66" s="465"/>
      <c r="I66" s="466"/>
      <c r="J66" s="411" t="s">
        <v>184</v>
      </c>
      <c r="K66" s="411"/>
      <c r="L66" s="411"/>
      <c r="M66" s="411"/>
      <c r="N66" s="411"/>
      <c r="O66" s="407" t="s">
        <v>191</v>
      </c>
      <c r="P66" s="405" t="s">
        <v>180</v>
      </c>
    </row>
    <row r="67" spans="2:16" s="8" customFormat="1" ht="45.75" thickBot="1" x14ac:dyDescent="0.3">
      <c r="B67" s="410"/>
      <c r="C67" s="46" t="s">
        <v>85</v>
      </c>
      <c r="D67" s="47" t="s">
        <v>171</v>
      </c>
      <c r="E67" s="47" t="s">
        <v>138</v>
      </c>
      <c r="F67" s="43" t="s">
        <v>181</v>
      </c>
      <c r="G67" s="47" t="s">
        <v>182</v>
      </c>
      <c r="H67" s="131" t="s">
        <v>176</v>
      </c>
      <c r="I67" s="44" t="s">
        <v>177</v>
      </c>
      <c r="J67" s="48" t="s">
        <v>173</v>
      </c>
      <c r="K67" s="49" t="s">
        <v>37</v>
      </c>
      <c r="L67" s="49" t="s">
        <v>174</v>
      </c>
      <c r="M67" s="50" t="s">
        <v>175</v>
      </c>
      <c r="N67" s="45" t="s">
        <v>178</v>
      </c>
      <c r="O67" s="408"/>
      <c r="P67" s="406"/>
    </row>
    <row r="68" spans="2:16" s="8" customFormat="1" ht="15.75" thickBot="1" x14ac:dyDescent="0.3">
      <c r="B68" s="21" t="s">
        <v>97</v>
      </c>
      <c r="C68" s="61"/>
      <c r="D68" s="106"/>
      <c r="E68" s="138">
        <f>E69+E78+E81</f>
        <v>0</v>
      </c>
      <c r="F68" s="138">
        <f>F69+F78+F81</f>
        <v>0</v>
      </c>
      <c r="G68" s="138">
        <f>G69+G78+G81</f>
        <v>0</v>
      </c>
      <c r="H68" s="143">
        <f t="shared" ref="H68:P68" si="31">H69+H78+H81</f>
        <v>0</v>
      </c>
      <c r="I68" s="141">
        <f t="shared" si="31"/>
        <v>0</v>
      </c>
      <c r="J68" s="381">
        <f t="shared" si="31"/>
        <v>0</v>
      </c>
      <c r="K68" s="138">
        <f t="shared" si="31"/>
        <v>0</v>
      </c>
      <c r="L68" s="138">
        <f t="shared" si="31"/>
        <v>0</v>
      </c>
      <c r="M68" s="138">
        <f t="shared" si="31"/>
        <v>0</v>
      </c>
      <c r="N68" s="141">
        <f>N69+N78+N81</f>
        <v>0</v>
      </c>
      <c r="O68" s="382">
        <f t="shared" si="31"/>
        <v>0</v>
      </c>
      <c r="P68" s="144">
        <f t="shared" si="31"/>
        <v>0</v>
      </c>
    </row>
    <row r="69" spans="2:16" s="135" customFormat="1" ht="15.75" thickBot="1" x14ac:dyDescent="0.3">
      <c r="B69" s="39" t="s">
        <v>80</v>
      </c>
      <c r="C69" s="52"/>
      <c r="D69" s="107"/>
      <c r="E69" s="107">
        <f>SUM(E70:E77)</f>
        <v>0</v>
      </c>
      <c r="F69" s="107">
        <f>SUM(F70:F77)</f>
        <v>0</v>
      </c>
      <c r="G69" s="107">
        <f>SUM(G70:G77)</f>
        <v>0</v>
      </c>
      <c r="H69" s="120">
        <f>SUM(H70:H77)</f>
        <v>0</v>
      </c>
      <c r="I69" s="108">
        <f>SUM(I70:I77)</f>
        <v>0</v>
      </c>
      <c r="J69" s="109">
        <f t="shared" ref="J69:P69" si="32">SUM(J70:J77)</f>
        <v>0</v>
      </c>
      <c r="K69" s="107">
        <f t="shared" si="32"/>
        <v>0</v>
      </c>
      <c r="L69" s="107">
        <f t="shared" si="32"/>
        <v>0</v>
      </c>
      <c r="M69" s="107">
        <f t="shared" si="32"/>
        <v>0</v>
      </c>
      <c r="N69" s="108">
        <f t="shared" si="32"/>
        <v>0</v>
      </c>
      <c r="O69" s="118">
        <f t="shared" si="32"/>
        <v>0</v>
      </c>
      <c r="P69" s="121">
        <f t="shared" si="32"/>
        <v>0</v>
      </c>
    </row>
    <row r="70" spans="2:16" x14ac:dyDescent="0.25">
      <c r="B70" s="412" t="s">
        <v>159</v>
      </c>
      <c r="C70" s="170" t="s">
        <v>41</v>
      </c>
      <c r="D70" s="171">
        <f>_xlfn.XLOOKUP(C70,'Fee rates and unit costs'!$B$4:$B$16,'Fee rates and unit costs'!$F$4:$F$16,0,0)</f>
        <v>0</v>
      </c>
      <c r="E70" s="172"/>
      <c r="F70" s="173">
        <f t="shared" ref="F70:F77" si="33">E70*D70</f>
        <v>0</v>
      </c>
      <c r="G70" s="172"/>
      <c r="H70" s="175">
        <f t="shared" ref="H70:H77" si="34">D70*G70</f>
        <v>0</v>
      </c>
      <c r="I70" s="373">
        <f t="shared" ref="I70:I77" si="35">F70+H70</f>
        <v>0</v>
      </c>
      <c r="J70" s="262"/>
      <c r="K70" s="110"/>
      <c r="L70" s="110"/>
      <c r="M70" s="110"/>
      <c r="N70" s="455">
        <f>SUM(J70:M71)</f>
        <v>0</v>
      </c>
      <c r="O70" s="446"/>
      <c r="P70" s="447">
        <f>F70+H70+N70+O70</f>
        <v>0</v>
      </c>
    </row>
    <row r="71" spans="2:16" ht="14.65" customHeight="1" x14ac:dyDescent="0.25">
      <c r="B71" s="414"/>
      <c r="C71" s="178" t="s">
        <v>41</v>
      </c>
      <c r="D71" s="179">
        <f>_xlfn.XLOOKUP(C71,'Fee rates and unit costs'!$B$4:$B$16,'Fee rates and unit costs'!$F$4:$F$16,0,0)</f>
        <v>0</v>
      </c>
      <c r="E71" s="180"/>
      <c r="F71" s="181">
        <f t="shared" si="33"/>
        <v>0</v>
      </c>
      <c r="G71" s="180"/>
      <c r="H71" s="183">
        <f t="shared" si="34"/>
        <v>0</v>
      </c>
      <c r="I71" s="374">
        <f t="shared" si="35"/>
        <v>0</v>
      </c>
      <c r="J71" s="263"/>
      <c r="K71" s="112"/>
      <c r="L71" s="112"/>
      <c r="M71" s="112"/>
      <c r="N71" s="451"/>
      <c r="O71" s="446"/>
      <c r="P71" s="448"/>
    </row>
    <row r="72" spans="2:16" x14ac:dyDescent="0.25">
      <c r="B72" s="160" t="s">
        <v>109</v>
      </c>
      <c r="C72" s="204" t="s">
        <v>41</v>
      </c>
      <c r="D72" s="205">
        <f>_xlfn.XLOOKUP(C72,'Fee rates and unit costs'!$B$4:$B$16,'Fee rates and unit costs'!$F$4:$F$16,0,0)</f>
        <v>0</v>
      </c>
      <c r="E72" s="206"/>
      <c r="F72" s="207">
        <f t="shared" si="33"/>
        <v>0</v>
      </c>
      <c r="G72" s="206"/>
      <c r="H72" s="208">
        <f t="shared" si="34"/>
        <v>0</v>
      </c>
      <c r="I72" s="377">
        <f t="shared" si="35"/>
        <v>0</v>
      </c>
      <c r="J72" s="263"/>
      <c r="K72" s="112"/>
      <c r="L72" s="112"/>
      <c r="M72" s="114"/>
      <c r="N72" s="264">
        <f>SUM(J72:M72)</f>
        <v>0</v>
      </c>
      <c r="O72" s="265"/>
      <c r="P72" s="266">
        <f>F72+H72+N72+O72</f>
        <v>0</v>
      </c>
    </row>
    <row r="73" spans="2:16" x14ac:dyDescent="0.25">
      <c r="B73" s="450" t="s">
        <v>110</v>
      </c>
      <c r="C73" s="178" t="s">
        <v>41</v>
      </c>
      <c r="D73" s="179">
        <f>_xlfn.XLOOKUP(C73,'Fee rates and unit costs'!$B$4:$B$16,'Fee rates and unit costs'!$F$4:$F$16,0,0)</f>
        <v>0</v>
      </c>
      <c r="E73" s="180"/>
      <c r="F73" s="181">
        <f t="shared" si="33"/>
        <v>0</v>
      </c>
      <c r="G73" s="180"/>
      <c r="H73" s="183">
        <f t="shared" si="34"/>
        <v>0</v>
      </c>
      <c r="I73" s="374">
        <f t="shared" si="35"/>
        <v>0</v>
      </c>
      <c r="J73" s="267"/>
      <c r="K73" s="113"/>
      <c r="L73" s="113"/>
      <c r="M73" s="113"/>
      <c r="N73" s="451">
        <f>SUM(J73:M74)</f>
        <v>0</v>
      </c>
      <c r="O73" s="452"/>
      <c r="P73" s="454">
        <f>F73+H73+N73+O73</f>
        <v>0</v>
      </c>
    </row>
    <row r="74" spans="2:16" x14ac:dyDescent="0.25">
      <c r="B74" s="414"/>
      <c r="C74" s="178" t="s">
        <v>41</v>
      </c>
      <c r="D74" s="179">
        <f>_xlfn.XLOOKUP(C74,'Fee rates and unit costs'!$B$4:$B$16,'Fee rates and unit costs'!$F$4:$F$16,0,0)</f>
        <v>0</v>
      </c>
      <c r="E74" s="180"/>
      <c r="F74" s="181">
        <f t="shared" si="33"/>
        <v>0</v>
      </c>
      <c r="G74" s="180"/>
      <c r="H74" s="183">
        <f t="shared" si="34"/>
        <v>0</v>
      </c>
      <c r="I74" s="374">
        <f t="shared" si="35"/>
        <v>0</v>
      </c>
      <c r="J74" s="263"/>
      <c r="K74" s="112"/>
      <c r="L74" s="112"/>
      <c r="M74" s="112"/>
      <c r="N74" s="451"/>
      <c r="O74" s="453"/>
      <c r="P74" s="442"/>
    </row>
    <row r="75" spans="2:16" x14ac:dyDescent="0.25">
      <c r="B75" s="159" t="s">
        <v>111</v>
      </c>
      <c r="C75" s="194" t="s">
        <v>41</v>
      </c>
      <c r="D75" s="195">
        <f>_xlfn.XLOOKUP(C75,'Fee rates and unit costs'!$B$4:$B$16,'Fee rates and unit costs'!$F$4:$F$16,0,0)</f>
        <v>0</v>
      </c>
      <c r="E75" s="196"/>
      <c r="F75" s="197">
        <f t="shared" si="33"/>
        <v>0</v>
      </c>
      <c r="G75" s="196"/>
      <c r="H75" s="199">
        <f t="shared" si="34"/>
        <v>0</v>
      </c>
      <c r="I75" s="376">
        <f t="shared" si="35"/>
        <v>0</v>
      </c>
      <c r="J75" s="268"/>
      <c r="K75" s="114"/>
      <c r="L75" s="114"/>
      <c r="M75" s="114"/>
      <c r="N75" s="264">
        <f>SUM(J75:M75)</f>
        <v>0</v>
      </c>
      <c r="O75" s="265"/>
      <c r="P75" s="266">
        <f>F75+H75+N75+O75</f>
        <v>0</v>
      </c>
    </row>
    <row r="76" spans="2:16" x14ac:dyDescent="0.25">
      <c r="B76" s="154" t="s">
        <v>112</v>
      </c>
      <c r="C76" s="194" t="s">
        <v>41</v>
      </c>
      <c r="D76" s="195">
        <f>_xlfn.XLOOKUP(C76,'Fee rates and unit costs'!$B$4:$B$16,'Fee rates and unit costs'!$F$4:$F$16,0,0)</f>
        <v>0</v>
      </c>
      <c r="E76" s="196"/>
      <c r="F76" s="197">
        <f t="shared" si="33"/>
        <v>0</v>
      </c>
      <c r="G76" s="196"/>
      <c r="H76" s="199">
        <f t="shared" si="34"/>
        <v>0</v>
      </c>
      <c r="I76" s="376">
        <f t="shared" si="35"/>
        <v>0</v>
      </c>
      <c r="J76" s="268"/>
      <c r="K76" s="114"/>
      <c r="L76" s="114"/>
      <c r="M76" s="114"/>
      <c r="N76" s="264">
        <f>SUM(J76:M76)</f>
        <v>0</v>
      </c>
      <c r="O76" s="269"/>
      <c r="P76" s="266">
        <f>F76+H76+N76+O76</f>
        <v>0</v>
      </c>
    </row>
    <row r="77" spans="2:16" ht="15.75" thickBot="1" x14ac:dyDescent="0.3">
      <c r="B77" s="160" t="s">
        <v>160</v>
      </c>
      <c r="C77" s="289" t="s">
        <v>41</v>
      </c>
      <c r="D77" s="290">
        <f>_xlfn.XLOOKUP(C77,'Fee rates and unit costs'!$B$4:$B$16,'Fee rates and unit costs'!$F$4:$F$16,0,0)</f>
        <v>0</v>
      </c>
      <c r="E77" s="291"/>
      <c r="F77" s="292">
        <f t="shared" si="33"/>
        <v>0</v>
      </c>
      <c r="G77" s="291"/>
      <c r="H77" s="293">
        <f t="shared" si="34"/>
        <v>0</v>
      </c>
      <c r="I77" s="379">
        <f t="shared" si="35"/>
        <v>0</v>
      </c>
      <c r="J77" s="270"/>
      <c r="K77" s="116"/>
      <c r="L77" s="116"/>
      <c r="M77" s="271"/>
      <c r="N77" s="264">
        <f>SUM(J77:M77)</f>
        <v>0</v>
      </c>
      <c r="O77" s="162"/>
      <c r="P77" s="266">
        <f>F77+H77+N77+O77</f>
        <v>0</v>
      </c>
    </row>
    <row r="78" spans="2:16" s="135" customFormat="1" ht="15.75" thickBot="1" x14ac:dyDescent="0.3">
      <c r="B78" s="5" t="s">
        <v>81</v>
      </c>
      <c r="C78" s="62"/>
      <c r="D78" s="119"/>
      <c r="E78" s="119">
        <f t="shared" ref="E78:O78" si="36">SUM(E79:E80)</f>
        <v>0</v>
      </c>
      <c r="F78" s="119">
        <f t="shared" si="36"/>
        <v>0</v>
      </c>
      <c r="G78" s="119">
        <f t="shared" si="36"/>
        <v>0</v>
      </c>
      <c r="H78" s="118">
        <f t="shared" si="36"/>
        <v>0</v>
      </c>
      <c r="I78" s="120">
        <f t="shared" si="36"/>
        <v>0</v>
      </c>
      <c r="J78" s="109">
        <f t="shared" si="36"/>
        <v>0</v>
      </c>
      <c r="K78" s="119">
        <f t="shared" si="36"/>
        <v>0</v>
      </c>
      <c r="L78" s="119">
        <f t="shared" si="36"/>
        <v>0</v>
      </c>
      <c r="M78" s="107">
        <f t="shared" ref="M78" si="37">SUM(M79:M80)</f>
        <v>0</v>
      </c>
      <c r="N78" s="122">
        <f t="shared" si="36"/>
        <v>0</v>
      </c>
      <c r="O78" s="118">
        <f t="shared" si="36"/>
        <v>0</v>
      </c>
      <c r="P78" s="121">
        <f>SUM(P79:P80)</f>
        <v>0</v>
      </c>
    </row>
    <row r="79" spans="2:16" x14ac:dyDescent="0.25">
      <c r="B79" s="159" t="s">
        <v>113</v>
      </c>
      <c r="C79" s="186" t="s">
        <v>41</v>
      </c>
      <c r="D79" s="179">
        <f>_xlfn.XLOOKUP(C79,'Fee rates and unit costs'!$B$4:$B$16,'Fee rates and unit costs'!$F$4:$F$16,0,0)</f>
        <v>0</v>
      </c>
      <c r="E79" s="180"/>
      <c r="F79" s="181">
        <f t="shared" ref="F79:F80" si="38">E79*D79</f>
        <v>0</v>
      </c>
      <c r="G79" s="180"/>
      <c r="H79" s="183">
        <f t="shared" ref="H79:H80" si="39">D79*G79</f>
        <v>0</v>
      </c>
      <c r="I79" s="374">
        <f t="shared" ref="I79:I80" si="40">F79+H79</f>
        <v>0</v>
      </c>
      <c r="J79" s="272"/>
      <c r="K79" s="273"/>
      <c r="L79" s="273"/>
      <c r="M79" s="274"/>
      <c r="N79" s="275">
        <f>SUM(J79:M79)</f>
        <v>0</v>
      </c>
      <c r="O79" s="269"/>
      <c r="P79" s="266">
        <f>F79+H79+N79+O79</f>
        <v>0</v>
      </c>
    </row>
    <row r="80" spans="2:16" ht="15.75" thickBot="1" x14ac:dyDescent="0.3">
      <c r="B80" s="159" t="s">
        <v>114</v>
      </c>
      <c r="C80" s="186" t="s">
        <v>41</v>
      </c>
      <c r="D80" s="290">
        <f>_xlfn.XLOOKUP(C80,'Fee rates and unit costs'!$B$4:$B$16,'Fee rates and unit costs'!$F$4:$F$16,0,0)</f>
        <v>0</v>
      </c>
      <c r="E80" s="180"/>
      <c r="F80" s="181">
        <f t="shared" si="38"/>
        <v>0</v>
      </c>
      <c r="G80" s="180"/>
      <c r="H80" s="183">
        <f t="shared" si="39"/>
        <v>0</v>
      </c>
      <c r="I80" s="374">
        <f t="shared" si="40"/>
        <v>0</v>
      </c>
      <c r="J80" s="276"/>
      <c r="K80" s="271"/>
      <c r="L80" s="271"/>
      <c r="M80" s="271"/>
      <c r="N80" s="277">
        <f>+M80+L80+K80+J80</f>
        <v>0</v>
      </c>
      <c r="O80" s="269"/>
      <c r="P80" s="266">
        <f>F80+H80+N80+O80</f>
        <v>0</v>
      </c>
    </row>
    <row r="81" spans="2:18" s="135" customFormat="1" ht="15.75" thickBot="1" x14ac:dyDescent="0.3">
      <c r="B81" s="5" t="s">
        <v>98</v>
      </c>
      <c r="C81" s="52"/>
      <c r="D81" s="119"/>
      <c r="E81" s="119">
        <f>SUM(E82:E84)</f>
        <v>0</v>
      </c>
      <c r="F81" s="119">
        <f t="shared" ref="F81:O81" si="41">SUM(F82:F84)</f>
        <v>0</v>
      </c>
      <c r="G81" s="119">
        <f>SUM(G82:G84)</f>
        <v>0</v>
      </c>
      <c r="H81" s="118">
        <f t="shared" si="41"/>
        <v>0</v>
      </c>
      <c r="I81" s="120">
        <f t="shared" si="41"/>
        <v>0</v>
      </c>
      <c r="J81" s="109">
        <f t="shared" si="41"/>
        <v>0</v>
      </c>
      <c r="K81" s="119">
        <f t="shared" si="41"/>
        <v>0</v>
      </c>
      <c r="L81" s="119">
        <f t="shared" si="41"/>
        <v>0</v>
      </c>
      <c r="M81" s="107">
        <f t="shared" si="41"/>
        <v>0</v>
      </c>
      <c r="N81" s="122">
        <f t="shared" si="41"/>
        <v>0</v>
      </c>
      <c r="O81" s="118">
        <f t="shared" si="41"/>
        <v>0</v>
      </c>
      <c r="P81" s="121">
        <f>SUM(P82:P84)</f>
        <v>0</v>
      </c>
      <c r="Q81" s="161"/>
    </row>
    <row r="82" spans="2:18" x14ac:dyDescent="0.25">
      <c r="B82" s="159" t="s">
        <v>115</v>
      </c>
      <c r="C82" s="186" t="s">
        <v>41</v>
      </c>
      <c r="D82" s="179">
        <f>_xlfn.XLOOKUP(C82,'Fee rates and unit costs'!$B$4:$B$16,'Fee rates and unit costs'!$F$4:$F$16,0,0)</f>
        <v>0</v>
      </c>
      <c r="E82" s="180"/>
      <c r="F82" s="181">
        <f t="shared" ref="F82:F84" si="42">E82*D82</f>
        <v>0</v>
      </c>
      <c r="G82" s="180"/>
      <c r="H82" s="183">
        <f t="shared" ref="H82:H84" si="43">D82*G82</f>
        <v>0</v>
      </c>
      <c r="I82" s="374">
        <f t="shared" ref="I82:I84" si="44">F82+H82</f>
        <v>0</v>
      </c>
      <c r="J82" s="278"/>
      <c r="K82" s="279"/>
      <c r="L82" s="279"/>
      <c r="M82" s="279"/>
      <c r="N82" s="275">
        <f>+M82+L82+K82+J82</f>
        <v>0</v>
      </c>
      <c r="O82" s="269"/>
      <c r="P82" s="280">
        <f>+F82+H82+M82+N82</f>
        <v>0</v>
      </c>
      <c r="Q82" s="146"/>
    </row>
    <row r="83" spans="2:18" x14ac:dyDescent="0.25">
      <c r="B83" s="159" t="s">
        <v>116</v>
      </c>
      <c r="C83" s="186" t="s">
        <v>41</v>
      </c>
      <c r="D83" s="205">
        <f>_xlfn.XLOOKUP(C83,'Fee rates and unit costs'!$B$4:$B$16,'Fee rates and unit costs'!$F$4:$F$16,0,0)</f>
        <v>0</v>
      </c>
      <c r="E83" s="180"/>
      <c r="F83" s="181">
        <f t="shared" si="42"/>
        <v>0</v>
      </c>
      <c r="G83" s="180"/>
      <c r="H83" s="183">
        <f t="shared" si="43"/>
        <v>0</v>
      </c>
      <c r="I83" s="374">
        <f t="shared" si="44"/>
        <v>0</v>
      </c>
      <c r="J83" s="268"/>
      <c r="K83" s="114"/>
      <c r="L83" s="114"/>
      <c r="M83" s="114"/>
      <c r="N83" s="281">
        <f>+M83+L83+K83+J83</f>
        <v>0</v>
      </c>
      <c r="O83" s="269"/>
      <c r="P83" s="115">
        <f>+F83+H83+M83+N83</f>
        <v>0</v>
      </c>
      <c r="Q83" s="146"/>
    </row>
    <row r="84" spans="2:18" ht="15.75" thickBot="1" x14ac:dyDescent="0.3">
      <c r="B84" s="160" t="s">
        <v>117</v>
      </c>
      <c r="C84" s="186" t="s">
        <v>41</v>
      </c>
      <c r="D84" s="179">
        <f>_xlfn.XLOOKUP(C84,'Fee rates and unit costs'!$B$4:$B$16,'Fee rates and unit costs'!$F$4:$F$16,0,0)</f>
        <v>0</v>
      </c>
      <c r="E84" s="180"/>
      <c r="F84" s="181">
        <f t="shared" si="42"/>
        <v>0</v>
      </c>
      <c r="G84" s="180"/>
      <c r="H84" s="183">
        <f t="shared" si="43"/>
        <v>0</v>
      </c>
      <c r="I84" s="374">
        <f t="shared" si="44"/>
        <v>0</v>
      </c>
      <c r="J84" s="267"/>
      <c r="K84" s="113"/>
      <c r="L84" s="113"/>
      <c r="M84" s="113"/>
      <c r="N84" s="282">
        <f>+M84+L84+K84+J84</f>
        <v>0</v>
      </c>
      <c r="O84" s="283"/>
      <c r="P84" s="117">
        <f>+F84+H84+M84+N84</f>
        <v>0</v>
      </c>
      <c r="Q84" s="146"/>
    </row>
    <row r="85" spans="2:18" s="135" customFormat="1" ht="15.75" thickBot="1" x14ac:dyDescent="0.3">
      <c r="B85" s="12" t="s">
        <v>36</v>
      </c>
      <c r="C85" s="63"/>
      <c r="D85" s="284"/>
      <c r="E85" s="284">
        <f>E68</f>
        <v>0</v>
      </c>
      <c r="F85" s="284">
        <f>F68</f>
        <v>0</v>
      </c>
      <c r="G85" s="284">
        <f>G68</f>
        <v>0</v>
      </c>
      <c r="H85" s="285">
        <f>H68</f>
        <v>0</v>
      </c>
      <c r="I85" s="285">
        <f>I68</f>
        <v>0</v>
      </c>
      <c r="J85" s="286">
        <f t="shared" ref="J85:P85" si="45">J68</f>
        <v>0</v>
      </c>
      <c r="K85" s="284">
        <f t="shared" si="45"/>
        <v>0</v>
      </c>
      <c r="L85" s="284">
        <f t="shared" si="45"/>
        <v>0</v>
      </c>
      <c r="M85" s="284">
        <f t="shared" si="45"/>
        <v>0</v>
      </c>
      <c r="N85" s="287">
        <f t="shared" si="45"/>
        <v>0</v>
      </c>
      <c r="O85" s="288">
        <f t="shared" si="45"/>
        <v>0</v>
      </c>
      <c r="P85" s="288">
        <f t="shared" si="45"/>
        <v>0</v>
      </c>
      <c r="R85" s="152"/>
    </row>
    <row r="86" spans="2:18" s="135" customFormat="1" ht="15.75" thickBot="1" x14ac:dyDescent="0.3">
      <c r="B86" s="6"/>
      <c r="C86" s="155"/>
      <c r="D86" s="155"/>
      <c r="E86" s="155"/>
      <c r="F86" s="155"/>
      <c r="G86" s="155"/>
      <c r="H86" s="156"/>
      <c r="I86" s="156"/>
      <c r="J86" s="157"/>
      <c r="K86" s="157"/>
      <c r="L86" s="157"/>
      <c r="M86" s="157"/>
      <c r="N86" s="158"/>
      <c r="O86" s="157"/>
      <c r="P86" s="158"/>
    </row>
    <row r="87" spans="2:18" s="136" customFormat="1" ht="15" customHeight="1" thickBot="1" x14ac:dyDescent="0.3">
      <c r="B87" s="409" t="s">
        <v>170</v>
      </c>
      <c r="C87" s="464" t="s">
        <v>183</v>
      </c>
      <c r="D87" s="465"/>
      <c r="E87" s="465"/>
      <c r="F87" s="465"/>
      <c r="G87" s="465"/>
      <c r="H87" s="465"/>
      <c r="I87" s="466"/>
      <c r="J87" s="411" t="s">
        <v>184</v>
      </c>
      <c r="K87" s="411"/>
      <c r="L87" s="411"/>
      <c r="M87" s="411"/>
      <c r="N87" s="411"/>
      <c r="O87" s="407" t="s">
        <v>191</v>
      </c>
      <c r="P87" s="405" t="s">
        <v>180</v>
      </c>
    </row>
    <row r="88" spans="2:18" s="136" customFormat="1" ht="45.75" thickBot="1" x14ac:dyDescent="0.3">
      <c r="B88" s="424"/>
      <c r="C88" s="59" t="s">
        <v>85</v>
      </c>
      <c r="D88" s="41"/>
      <c r="E88" s="41" t="s">
        <v>138</v>
      </c>
      <c r="F88" s="40" t="s">
        <v>149</v>
      </c>
      <c r="G88" s="41" t="s">
        <v>139</v>
      </c>
      <c r="H88" s="42" t="s">
        <v>148</v>
      </c>
      <c r="I88" s="42" t="s">
        <v>148</v>
      </c>
      <c r="J88" s="9" t="s">
        <v>140</v>
      </c>
      <c r="K88" s="10" t="s">
        <v>37</v>
      </c>
      <c r="L88" s="10" t="s">
        <v>141</v>
      </c>
      <c r="M88" s="11" t="s">
        <v>142</v>
      </c>
      <c r="N88" s="60" t="s">
        <v>38</v>
      </c>
      <c r="O88" s="408"/>
      <c r="P88" s="406"/>
    </row>
    <row r="89" spans="2:18" s="136" customFormat="1" ht="15.75" thickBot="1" x14ac:dyDescent="0.3">
      <c r="B89" s="38" t="s">
        <v>99</v>
      </c>
      <c r="C89" s="61"/>
      <c r="D89" s="106"/>
      <c r="E89" s="138">
        <f>E90+E95</f>
        <v>0</v>
      </c>
      <c r="F89" s="138">
        <f t="shared" ref="F89:P89" si="46">F90+F95</f>
        <v>0</v>
      </c>
      <c r="G89" s="138">
        <f>G90+G95</f>
        <v>0</v>
      </c>
      <c r="H89" s="141">
        <f t="shared" si="46"/>
        <v>0</v>
      </c>
      <c r="I89" s="141">
        <f t="shared" si="46"/>
        <v>0</v>
      </c>
      <c r="J89" s="381">
        <f t="shared" si="46"/>
        <v>0</v>
      </c>
      <c r="K89" s="138">
        <f t="shared" si="46"/>
        <v>0</v>
      </c>
      <c r="L89" s="138">
        <f t="shared" si="46"/>
        <v>0</v>
      </c>
      <c r="M89" s="138">
        <f t="shared" si="46"/>
        <v>0</v>
      </c>
      <c r="N89" s="141">
        <f t="shared" si="46"/>
        <v>0</v>
      </c>
      <c r="O89" s="383">
        <f t="shared" si="46"/>
        <v>0</v>
      </c>
      <c r="P89" s="144">
        <f t="shared" si="46"/>
        <v>0</v>
      </c>
    </row>
    <row r="90" spans="2:18" s="135" customFormat="1" ht="15.75" thickBot="1" x14ac:dyDescent="0.3">
      <c r="B90" s="39" t="s">
        <v>100</v>
      </c>
      <c r="C90" s="52"/>
      <c r="D90" s="107"/>
      <c r="E90" s="107">
        <f>SUM(E91:E94)</f>
        <v>0</v>
      </c>
      <c r="F90" s="107">
        <f>SUM(F91:F94)</f>
        <v>0</v>
      </c>
      <c r="G90" s="107">
        <f>SUM(G91:G94)</f>
        <v>0</v>
      </c>
      <c r="H90" s="108">
        <f>SUM(H91:H94)</f>
        <v>0</v>
      </c>
      <c r="I90" s="108">
        <f>SUM(I91:I94)</f>
        <v>0</v>
      </c>
      <c r="J90" s="109">
        <f t="shared" ref="J90:N90" si="47">SUM(J91:J94)</f>
        <v>0</v>
      </c>
      <c r="K90" s="107">
        <f t="shared" si="47"/>
        <v>0</v>
      </c>
      <c r="L90" s="107">
        <f t="shared" si="47"/>
        <v>0</v>
      </c>
      <c r="M90" s="107">
        <f t="shared" si="47"/>
        <v>0</v>
      </c>
      <c r="N90" s="108">
        <f t="shared" si="47"/>
        <v>0</v>
      </c>
      <c r="O90" s="118">
        <f>SUM(O91:O94)</f>
        <v>0</v>
      </c>
      <c r="P90" s="121">
        <f>SUM(P91:P94)</f>
        <v>0</v>
      </c>
    </row>
    <row r="91" spans="2:18" x14ac:dyDescent="0.25">
      <c r="B91" s="412" t="s">
        <v>161</v>
      </c>
      <c r="C91" s="294" t="s">
        <v>41</v>
      </c>
      <c r="D91" s="179">
        <f>_xlfn.XLOOKUP(C91,'Fee rates and unit costs'!$B$4:$B$16,'Fee rates and unit costs'!$F$4:$F$16,0,0)</f>
        <v>0</v>
      </c>
      <c r="E91" s="180"/>
      <c r="F91" s="181">
        <f t="shared" ref="F91:F94" si="48">E91*D91</f>
        <v>0</v>
      </c>
      <c r="G91" s="180"/>
      <c r="H91" s="183">
        <f t="shared" ref="H91:H94" si="49">D91*G91</f>
        <v>0</v>
      </c>
      <c r="I91" s="374">
        <f t="shared" ref="I91:I94" si="50">F91+H91</f>
        <v>0</v>
      </c>
      <c r="J91" s="272"/>
      <c r="K91" s="273"/>
      <c r="L91" s="273"/>
      <c r="M91" s="273"/>
      <c r="N91" s="415">
        <f>SUM(J91:M93)</f>
        <v>0</v>
      </c>
      <c r="O91" s="437"/>
      <c r="P91" s="440">
        <f>+F91+H91+K91+J91</f>
        <v>0</v>
      </c>
    </row>
    <row r="92" spans="2:18" x14ac:dyDescent="0.25">
      <c r="B92" s="413"/>
      <c r="C92" s="295" t="s">
        <v>41</v>
      </c>
      <c r="D92" s="179">
        <f>_xlfn.XLOOKUP(C92,'Fee rates and unit costs'!$B$4:$B$16,'Fee rates and unit costs'!$F$4:$F$16,0,0)</f>
        <v>0</v>
      </c>
      <c r="E92" s="180"/>
      <c r="F92" s="181">
        <f t="shared" si="48"/>
        <v>0</v>
      </c>
      <c r="G92" s="180"/>
      <c r="H92" s="183">
        <f t="shared" si="49"/>
        <v>0</v>
      </c>
      <c r="I92" s="374">
        <f t="shared" si="50"/>
        <v>0</v>
      </c>
      <c r="J92" s="298"/>
      <c r="K92" s="299"/>
      <c r="L92" s="299"/>
      <c r="M92" s="299"/>
      <c r="N92" s="416"/>
      <c r="O92" s="438"/>
      <c r="P92" s="441"/>
    </row>
    <row r="93" spans="2:18" x14ac:dyDescent="0.25">
      <c r="B93" s="414"/>
      <c r="C93" s="295" t="s">
        <v>41</v>
      </c>
      <c r="D93" s="179">
        <f>_xlfn.XLOOKUP(C93,'Fee rates and unit costs'!$B$4:$B$16,'Fee rates and unit costs'!$F$4:$F$16,0,0)</f>
        <v>0</v>
      </c>
      <c r="E93" s="180"/>
      <c r="F93" s="181">
        <f t="shared" si="48"/>
        <v>0</v>
      </c>
      <c r="G93" s="180"/>
      <c r="H93" s="183">
        <f t="shared" si="49"/>
        <v>0</v>
      </c>
      <c r="I93" s="374">
        <f t="shared" si="50"/>
        <v>0</v>
      </c>
      <c r="J93" s="300"/>
      <c r="K93" s="301"/>
      <c r="L93" s="301"/>
      <c r="M93" s="301"/>
      <c r="N93" s="416"/>
      <c r="O93" s="439"/>
      <c r="P93" s="442"/>
    </row>
    <row r="94" spans="2:18" ht="15.75" thickBot="1" x14ac:dyDescent="0.3">
      <c r="B94" s="154" t="s">
        <v>162</v>
      </c>
      <c r="C94" s="297" t="s">
        <v>41</v>
      </c>
      <c r="D94" s="290">
        <f>_xlfn.XLOOKUP(C94,'Fee rates and unit costs'!$B$4:$B$16,'Fee rates and unit costs'!$F$4:$F$16,0,0)</f>
        <v>0</v>
      </c>
      <c r="E94" s="291"/>
      <c r="F94" s="292">
        <f t="shared" si="48"/>
        <v>0</v>
      </c>
      <c r="G94" s="291"/>
      <c r="H94" s="293">
        <f t="shared" si="49"/>
        <v>0</v>
      </c>
      <c r="I94" s="379">
        <f t="shared" si="50"/>
        <v>0</v>
      </c>
      <c r="J94" s="302"/>
      <c r="K94" s="303"/>
      <c r="L94" s="303"/>
      <c r="M94" s="303"/>
      <c r="N94" s="304">
        <f>SUM(J94:M94)</f>
        <v>0</v>
      </c>
      <c r="O94" s="305"/>
      <c r="P94" s="306">
        <f>+F94+O94+N94+H94</f>
        <v>0</v>
      </c>
    </row>
    <row r="95" spans="2:18" s="135" customFormat="1" ht="15.75" thickBot="1" x14ac:dyDescent="0.3">
      <c r="B95" s="5" t="s">
        <v>101</v>
      </c>
      <c r="C95" s="53"/>
      <c r="D95" s="119"/>
      <c r="E95" s="119">
        <f t="shared" ref="E95:O95" si="51">SUM(E96:E100)</f>
        <v>0</v>
      </c>
      <c r="F95" s="119">
        <f t="shared" si="51"/>
        <v>0</v>
      </c>
      <c r="G95" s="119">
        <f t="shared" si="51"/>
        <v>0</v>
      </c>
      <c r="H95" s="118">
        <f t="shared" si="51"/>
        <v>0</v>
      </c>
      <c r="I95" s="118">
        <f t="shared" si="51"/>
        <v>0</v>
      </c>
      <c r="J95" s="109">
        <f t="shared" si="51"/>
        <v>0</v>
      </c>
      <c r="K95" s="107">
        <f t="shared" si="51"/>
        <v>0</v>
      </c>
      <c r="L95" s="107">
        <f t="shared" si="51"/>
        <v>0</v>
      </c>
      <c r="M95" s="107">
        <f t="shared" ref="M95" si="52">SUM(M96:M100)</f>
        <v>0</v>
      </c>
      <c r="N95" s="108">
        <f t="shared" si="51"/>
        <v>0</v>
      </c>
      <c r="O95" s="118">
        <f t="shared" si="51"/>
        <v>0</v>
      </c>
      <c r="P95" s="121">
        <f>SUM(P96:P100)</f>
        <v>0</v>
      </c>
    </row>
    <row r="96" spans="2:18" ht="14.65" customHeight="1" x14ac:dyDescent="0.25">
      <c r="B96" s="413" t="s">
        <v>163</v>
      </c>
      <c r="C96" s="294" t="s">
        <v>41</v>
      </c>
      <c r="D96" s="179">
        <f>_xlfn.XLOOKUP(C96,'Fee rates and unit costs'!$B$4:$B$16,'Fee rates and unit costs'!$F$4:$F$16,0,0)</f>
        <v>0</v>
      </c>
      <c r="E96" s="180"/>
      <c r="F96" s="181">
        <f t="shared" ref="F96:F100" si="53">E96*D96</f>
        <v>0</v>
      </c>
      <c r="G96" s="180"/>
      <c r="H96" s="183">
        <f t="shared" ref="H96:H100" si="54">D96*G96</f>
        <v>0</v>
      </c>
      <c r="I96" s="374">
        <f t="shared" ref="I96:I100" si="55">F96+H96</f>
        <v>0</v>
      </c>
      <c r="J96" s="272"/>
      <c r="K96" s="273"/>
      <c r="L96" s="273"/>
      <c r="M96" s="273"/>
      <c r="N96" s="422">
        <f>SUM(J96:M99)</f>
        <v>0</v>
      </c>
      <c r="O96" s="437"/>
      <c r="P96" s="440">
        <f>+F96+O96+N96+H96</f>
        <v>0</v>
      </c>
    </row>
    <row r="97" spans="2:18" x14ac:dyDescent="0.25">
      <c r="B97" s="413"/>
      <c r="C97" s="295" t="s">
        <v>41</v>
      </c>
      <c r="D97" s="179">
        <f>_xlfn.XLOOKUP(C97,'Fee rates and unit costs'!$B$4:$B$16,'Fee rates and unit costs'!$F$4:$F$16,0,0)</f>
        <v>0</v>
      </c>
      <c r="E97" s="180"/>
      <c r="F97" s="181">
        <f t="shared" si="53"/>
        <v>0</v>
      </c>
      <c r="G97" s="180"/>
      <c r="H97" s="183">
        <f t="shared" si="54"/>
        <v>0</v>
      </c>
      <c r="I97" s="374">
        <f t="shared" si="55"/>
        <v>0</v>
      </c>
      <c r="J97" s="298"/>
      <c r="K97" s="299"/>
      <c r="L97" s="299"/>
      <c r="M97" s="299"/>
      <c r="N97" s="423"/>
      <c r="O97" s="438"/>
      <c r="P97" s="441"/>
    </row>
    <row r="98" spans="2:18" x14ac:dyDescent="0.25">
      <c r="B98" s="413"/>
      <c r="C98" s="295" t="s">
        <v>41</v>
      </c>
      <c r="D98" s="179">
        <f>_xlfn.XLOOKUP(C98,'Fee rates and unit costs'!$B$4:$B$16,'Fee rates and unit costs'!$F$4:$F$16,0,0)</f>
        <v>0</v>
      </c>
      <c r="E98" s="180"/>
      <c r="F98" s="181">
        <f t="shared" si="53"/>
        <v>0</v>
      </c>
      <c r="G98" s="180"/>
      <c r="H98" s="183">
        <f t="shared" si="54"/>
        <v>0</v>
      </c>
      <c r="I98" s="374">
        <f t="shared" si="55"/>
        <v>0</v>
      </c>
      <c r="J98" s="298"/>
      <c r="K98" s="299"/>
      <c r="L98" s="299"/>
      <c r="M98" s="299"/>
      <c r="N98" s="423"/>
      <c r="O98" s="438"/>
      <c r="P98" s="441"/>
    </row>
    <row r="99" spans="2:18" x14ac:dyDescent="0.25">
      <c r="B99" s="414"/>
      <c r="C99" s="147" t="s">
        <v>41</v>
      </c>
      <c r="D99" s="179">
        <f>_xlfn.XLOOKUP(C99,'Fee rates and unit costs'!$B$4:$B$16,'Fee rates and unit costs'!$F$4:$F$16,0,0)</f>
        <v>0</v>
      </c>
      <c r="E99" s="180"/>
      <c r="F99" s="181">
        <f t="shared" si="53"/>
        <v>0</v>
      </c>
      <c r="G99" s="180"/>
      <c r="H99" s="183">
        <f t="shared" si="54"/>
        <v>0</v>
      </c>
      <c r="I99" s="374">
        <f t="shared" si="55"/>
        <v>0</v>
      </c>
      <c r="J99" s="300"/>
      <c r="K99" s="301"/>
      <c r="L99" s="301"/>
      <c r="M99" s="301"/>
      <c r="N99" s="423"/>
      <c r="O99" s="439"/>
      <c r="P99" s="442"/>
    </row>
    <row r="100" spans="2:18" ht="15.75" thickBot="1" x14ac:dyDescent="0.3">
      <c r="B100" s="153" t="s">
        <v>164</v>
      </c>
      <c r="C100" s="147" t="s">
        <v>41</v>
      </c>
      <c r="D100" s="296">
        <f>_xlfn.XLOOKUP(C100,'Fee rates and unit costs'!$B$4:$B$16,'Fee rates and unit costs'!$F$4:$F$16,0,0)</f>
        <v>0</v>
      </c>
      <c r="E100" s="291"/>
      <c r="F100" s="292">
        <f t="shared" si="53"/>
        <v>0</v>
      </c>
      <c r="G100" s="291"/>
      <c r="H100" s="293">
        <f t="shared" si="54"/>
        <v>0</v>
      </c>
      <c r="I100" s="379">
        <f t="shared" si="55"/>
        <v>0</v>
      </c>
      <c r="J100" s="307"/>
      <c r="K100" s="308"/>
      <c r="L100" s="308"/>
      <c r="M100" s="308"/>
      <c r="N100" s="309">
        <f>SUM(J100:M100)</f>
        <v>0</v>
      </c>
      <c r="O100" s="305"/>
      <c r="P100" s="306">
        <f>+F100+O100+N100+H100</f>
        <v>0</v>
      </c>
    </row>
    <row r="101" spans="2:18" s="135" customFormat="1" ht="15.75" thickBot="1" x14ac:dyDescent="0.3">
      <c r="B101" s="12" t="s">
        <v>36</v>
      </c>
      <c r="C101" s="63"/>
      <c r="D101" s="284"/>
      <c r="E101" s="284">
        <f>SUM(E96:E100)</f>
        <v>0</v>
      </c>
      <c r="F101" s="284">
        <f t="shared" ref="F101:O101" si="56">F90+F95</f>
        <v>0</v>
      </c>
      <c r="G101" s="284">
        <f>SUM(G96:G100)</f>
        <v>0</v>
      </c>
      <c r="H101" s="287">
        <f t="shared" si="56"/>
        <v>0</v>
      </c>
      <c r="I101" s="287">
        <f t="shared" si="56"/>
        <v>0</v>
      </c>
      <c r="J101" s="286">
        <f t="shared" si="56"/>
        <v>0</v>
      </c>
      <c r="K101" s="284">
        <f t="shared" si="56"/>
        <v>0</v>
      </c>
      <c r="L101" s="284">
        <f t="shared" si="56"/>
        <v>0</v>
      </c>
      <c r="M101" s="284">
        <f t="shared" si="56"/>
        <v>0</v>
      </c>
      <c r="N101" s="287">
        <f t="shared" si="56"/>
        <v>0</v>
      </c>
      <c r="O101" s="310">
        <f t="shared" si="56"/>
        <v>0</v>
      </c>
      <c r="P101" s="311">
        <f>+P95+P90</f>
        <v>0</v>
      </c>
      <c r="R101" s="152"/>
    </row>
    <row r="102" spans="2:18" ht="15" customHeight="1" thickBot="1" x14ac:dyDescent="0.3">
      <c r="B102" s="150"/>
      <c r="J102" s="57"/>
      <c r="K102" s="57"/>
      <c r="L102" s="57"/>
      <c r="M102" s="57"/>
      <c r="N102" s="58"/>
      <c r="O102" s="57"/>
      <c r="P102" s="58"/>
      <c r="Q102" s="151"/>
    </row>
    <row r="103" spans="2:18" s="8" customFormat="1" ht="25.5" customHeight="1" thickBot="1" x14ac:dyDescent="0.3">
      <c r="B103" s="409" t="s">
        <v>66</v>
      </c>
      <c r="C103" s="464" t="s">
        <v>183</v>
      </c>
      <c r="D103" s="465"/>
      <c r="E103" s="465"/>
      <c r="F103" s="465"/>
      <c r="G103" s="465"/>
      <c r="H103" s="465"/>
      <c r="I103" s="466"/>
      <c r="J103" s="411" t="s">
        <v>184</v>
      </c>
      <c r="K103" s="411"/>
      <c r="L103" s="411"/>
      <c r="M103" s="411"/>
      <c r="N103" s="411"/>
      <c r="O103" s="407" t="s">
        <v>191</v>
      </c>
      <c r="P103" s="405" t="s">
        <v>180</v>
      </c>
      <c r="Q103" s="149"/>
    </row>
    <row r="104" spans="2:18" s="8" customFormat="1" ht="45" customHeight="1" thickBot="1" x14ac:dyDescent="0.3">
      <c r="B104" s="410"/>
      <c r="C104" s="59" t="s">
        <v>85</v>
      </c>
      <c r="D104" s="41"/>
      <c r="E104" s="41" t="s">
        <v>138</v>
      </c>
      <c r="F104" s="40" t="s">
        <v>149</v>
      </c>
      <c r="G104" s="41" t="s">
        <v>139</v>
      </c>
      <c r="H104" s="42" t="s">
        <v>148</v>
      </c>
      <c r="I104" s="42" t="s">
        <v>148</v>
      </c>
      <c r="J104" s="9" t="s">
        <v>140</v>
      </c>
      <c r="K104" s="10" t="s">
        <v>37</v>
      </c>
      <c r="L104" s="10" t="s">
        <v>141</v>
      </c>
      <c r="M104" s="11" t="s">
        <v>142</v>
      </c>
      <c r="N104" s="60" t="s">
        <v>38</v>
      </c>
      <c r="O104" s="408"/>
      <c r="P104" s="406"/>
      <c r="Q104" s="149"/>
    </row>
    <row r="105" spans="2:18" x14ac:dyDescent="0.25">
      <c r="B105" s="430" t="s">
        <v>67</v>
      </c>
      <c r="C105" s="102" t="s">
        <v>41</v>
      </c>
      <c r="D105" s="179">
        <f>_xlfn.XLOOKUP(C105,'Fee rates and unit costs'!$B$4:$B$16,'Fee rates and unit costs'!$F$4:$F$16,0,0)</f>
        <v>0</v>
      </c>
      <c r="E105" s="180"/>
      <c r="F105" s="181">
        <f t="shared" ref="F105:F110" si="57">E105*D105</f>
        <v>0</v>
      </c>
      <c r="G105" s="180"/>
      <c r="H105" s="183">
        <f t="shared" ref="H105:H110" si="58">D105*G105</f>
        <v>0</v>
      </c>
      <c r="I105" s="374">
        <f t="shared" ref="I105:I110" si="59">F105+H105</f>
        <v>0</v>
      </c>
      <c r="J105" s="272"/>
      <c r="K105" s="273"/>
      <c r="L105" s="273"/>
      <c r="M105" s="273"/>
      <c r="N105" s="433">
        <f>SUM(J105:M108)</f>
        <v>0</v>
      </c>
      <c r="O105" s="443"/>
      <c r="P105" s="440">
        <f>+F105+H105+N105+O105</f>
        <v>0</v>
      </c>
    </row>
    <row r="106" spans="2:18" x14ac:dyDescent="0.25">
      <c r="B106" s="431"/>
      <c r="C106" s="103" t="s">
        <v>41</v>
      </c>
      <c r="D106" s="179">
        <f>_xlfn.XLOOKUP(C106,'Fee rates and unit costs'!$B$4:$B$16,'Fee rates and unit costs'!$F$4:$F$16,0,0)</f>
        <v>0</v>
      </c>
      <c r="E106" s="180"/>
      <c r="F106" s="181">
        <f t="shared" si="57"/>
        <v>0</v>
      </c>
      <c r="G106" s="180"/>
      <c r="H106" s="183">
        <f t="shared" si="58"/>
        <v>0</v>
      </c>
      <c r="I106" s="374">
        <f t="shared" si="59"/>
        <v>0</v>
      </c>
      <c r="J106" s="298"/>
      <c r="K106" s="299"/>
      <c r="L106" s="299"/>
      <c r="M106" s="299"/>
      <c r="N106" s="434"/>
      <c r="O106" s="444"/>
      <c r="P106" s="441"/>
    </row>
    <row r="107" spans="2:18" x14ac:dyDescent="0.25">
      <c r="B107" s="431"/>
      <c r="C107" s="103" t="s">
        <v>41</v>
      </c>
      <c r="D107" s="179">
        <f>_xlfn.XLOOKUP(C107,'Fee rates and unit costs'!$B$4:$B$16,'Fee rates and unit costs'!$F$4:$F$16,0,0)</f>
        <v>0</v>
      </c>
      <c r="E107" s="180"/>
      <c r="F107" s="181">
        <f t="shared" si="57"/>
        <v>0</v>
      </c>
      <c r="G107" s="180"/>
      <c r="H107" s="183">
        <f t="shared" si="58"/>
        <v>0</v>
      </c>
      <c r="I107" s="374">
        <f t="shared" si="59"/>
        <v>0</v>
      </c>
      <c r="J107" s="298"/>
      <c r="K107" s="299"/>
      <c r="L107" s="299"/>
      <c r="M107" s="299"/>
      <c r="N107" s="434"/>
      <c r="O107" s="444"/>
      <c r="P107" s="441"/>
    </row>
    <row r="108" spans="2:18" x14ac:dyDescent="0.25">
      <c r="B108" s="432"/>
      <c r="C108" s="103" t="s">
        <v>41</v>
      </c>
      <c r="D108" s="179">
        <f>_xlfn.XLOOKUP(C108,'Fee rates and unit costs'!$B$4:$B$16,'Fee rates and unit costs'!$F$4:$F$16,0,0)</f>
        <v>0</v>
      </c>
      <c r="E108" s="180"/>
      <c r="F108" s="181">
        <f t="shared" si="57"/>
        <v>0</v>
      </c>
      <c r="G108" s="180"/>
      <c r="H108" s="183">
        <f t="shared" si="58"/>
        <v>0</v>
      </c>
      <c r="I108" s="374">
        <f t="shared" si="59"/>
        <v>0</v>
      </c>
      <c r="J108" s="300"/>
      <c r="K108" s="301"/>
      <c r="L108" s="301"/>
      <c r="M108" s="301"/>
      <c r="N108" s="434"/>
      <c r="O108" s="445"/>
      <c r="P108" s="442"/>
    </row>
    <row r="109" spans="2:18" x14ac:dyDescent="0.25">
      <c r="B109" s="148" t="s">
        <v>68</v>
      </c>
      <c r="C109" s="105" t="s">
        <v>41</v>
      </c>
      <c r="D109" s="195">
        <f>_xlfn.XLOOKUP(C109,'Fee rates and unit costs'!$B$4:$B$16,'Fee rates and unit costs'!$F$4:$F$16,0,0)</f>
        <v>0</v>
      </c>
      <c r="E109" s="196"/>
      <c r="F109" s="197">
        <f t="shared" si="57"/>
        <v>0</v>
      </c>
      <c r="G109" s="196"/>
      <c r="H109" s="199">
        <f t="shared" si="58"/>
        <v>0</v>
      </c>
      <c r="I109" s="376">
        <f t="shared" si="59"/>
        <v>0</v>
      </c>
      <c r="J109" s="268"/>
      <c r="K109" s="114"/>
      <c r="L109" s="114"/>
      <c r="M109" s="114"/>
      <c r="N109" s="312">
        <f>SUM(J109:M109)</f>
        <v>0</v>
      </c>
      <c r="O109" s="265"/>
      <c r="P109" s="266">
        <f>+F109+H109+N109+O109</f>
        <v>0</v>
      </c>
    </row>
    <row r="110" spans="2:18" ht="15.75" thickBot="1" x14ac:dyDescent="0.3">
      <c r="B110" s="148" t="s">
        <v>69</v>
      </c>
      <c r="C110" s="104" t="s">
        <v>41</v>
      </c>
      <c r="D110" s="296">
        <f>_xlfn.XLOOKUP(C110,'Fee rates and unit costs'!$B$4:$B$16,'Fee rates and unit costs'!$F$4:$F$16,0,0)</f>
        <v>0</v>
      </c>
      <c r="E110" s="291"/>
      <c r="F110" s="292">
        <f t="shared" si="57"/>
        <v>0</v>
      </c>
      <c r="G110" s="291"/>
      <c r="H110" s="293">
        <f t="shared" si="58"/>
        <v>0</v>
      </c>
      <c r="I110" s="379">
        <f t="shared" si="59"/>
        <v>0</v>
      </c>
      <c r="J110" s="267"/>
      <c r="K110" s="113"/>
      <c r="L110" s="113"/>
      <c r="M110" s="113"/>
      <c r="N110" s="313">
        <f>SUM(J110:M110)</f>
        <v>0</v>
      </c>
      <c r="O110" s="269"/>
      <c r="P110" s="266">
        <f>+F110+H110+N110+O110</f>
        <v>0</v>
      </c>
    </row>
    <row r="111" spans="2:18" s="135" customFormat="1" ht="15.75" thickBot="1" x14ac:dyDescent="0.3">
      <c r="B111" s="12" t="s">
        <v>36</v>
      </c>
      <c r="C111" s="63"/>
      <c r="D111" s="284"/>
      <c r="E111" s="284">
        <f>SUM(E105:E110)</f>
        <v>0</v>
      </c>
      <c r="F111" s="284">
        <f t="shared" ref="F111:P111" si="60">SUM(F105:F110)</f>
        <v>0</v>
      </c>
      <c r="G111" s="284">
        <f>SUM(G105:G110)</f>
        <v>0</v>
      </c>
      <c r="H111" s="287">
        <f t="shared" si="60"/>
        <v>0</v>
      </c>
      <c r="I111" s="287">
        <f t="shared" si="60"/>
        <v>0</v>
      </c>
      <c r="J111" s="286">
        <f t="shared" si="60"/>
        <v>0</v>
      </c>
      <c r="K111" s="284">
        <f t="shared" si="60"/>
        <v>0</v>
      </c>
      <c r="L111" s="284">
        <f t="shared" si="60"/>
        <v>0</v>
      </c>
      <c r="M111" s="284">
        <f t="shared" si="60"/>
        <v>0</v>
      </c>
      <c r="N111" s="287">
        <f>SUM(N105:N110)</f>
        <v>0</v>
      </c>
      <c r="O111" s="310">
        <f t="shared" si="60"/>
        <v>0</v>
      </c>
      <c r="P111" s="311">
        <f t="shared" si="60"/>
        <v>0</v>
      </c>
    </row>
    <row r="112" spans="2:18" ht="15.75" thickBot="1" x14ac:dyDescent="0.3">
      <c r="J112" s="57"/>
      <c r="K112" s="57"/>
      <c r="L112" s="57"/>
      <c r="M112" s="57"/>
      <c r="N112" s="58"/>
      <c r="O112" s="57"/>
      <c r="P112" s="58"/>
    </row>
    <row r="113" spans="2:19" ht="28.15" customHeight="1" thickBot="1" x14ac:dyDescent="0.3">
      <c r="B113" s="12" t="s">
        <v>179</v>
      </c>
      <c r="C113" s="63"/>
      <c r="D113" s="284"/>
      <c r="E113" s="284">
        <f>E64+E85+E101+E111</f>
        <v>0</v>
      </c>
      <c r="F113" s="284">
        <f>F64+F85+F101+F111</f>
        <v>0</v>
      </c>
      <c r="G113" s="284">
        <f>G64+G85+G101+G111</f>
        <v>0</v>
      </c>
      <c r="H113" s="285">
        <f t="shared" ref="H113:K113" si="61">H64+H85+H101+H111</f>
        <v>0</v>
      </c>
      <c r="I113" s="285">
        <f t="shared" si="61"/>
        <v>0</v>
      </c>
      <c r="J113" s="286">
        <f>J64+J85+J101+J111</f>
        <v>0</v>
      </c>
      <c r="K113" s="284">
        <f t="shared" si="61"/>
        <v>0</v>
      </c>
      <c r="L113" s="284">
        <f>+L111+L101+L85+L64</f>
        <v>0</v>
      </c>
      <c r="M113" s="284">
        <f>+M111+M101+M85+M64</f>
        <v>0</v>
      </c>
      <c r="N113" s="287">
        <f>+N111+N101+N85+N64</f>
        <v>0</v>
      </c>
      <c r="O113" s="310">
        <f>+O111+O101+O85+O64</f>
        <v>0</v>
      </c>
      <c r="P113" s="288">
        <f>+P64+P85+P101+P111</f>
        <v>0</v>
      </c>
      <c r="R113" s="146"/>
      <c r="S113" s="146"/>
    </row>
    <row r="114" spans="2:19" x14ac:dyDescent="0.25">
      <c r="J114" s="57"/>
      <c r="K114" s="57"/>
      <c r="L114" s="57"/>
      <c r="M114" s="57"/>
      <c r="N114" s="58"/>
      <c r="O114" s="57"/>
      <c r="P114" s="58"/>
    </row>
    <row r="115" spans="2:19" ht="17.25" x14ac:dyDescent="0.25">
      <c r="B115" s="7" t="s">
        <v>146</v>
      </c>
      <c r="J115" s="57"/>
      <c r="K115" s="57"/>
      <c r="L115" s="57"/>
      <c r="M115" s="57"/>
      <c r="N115" s="58"/>
      <c r="O115" s="57"/>
      <c r="P115" s="58"/>
    </row>
    <row r="116" spans="2:19" ht="17.25" x14ac:dyDescent="0.25">
      <c r="B116" s="7" t="s">
        <v>143</v>
      </c>
      <c r="J116" s="57"/>
      <c r="K116" s="57"/>
      <c r="L116" s="57"/>
      <c r="M116" s="57"/>
      <c r="N116" s="58"/>
      <c r="O116" s="57"/>
      <c r="P116" s="58"/>
    </row>
    <row r="117" spans="2:19" ht="17.25" x14ac:dyDescent="0.25">
      <c r="B117" s="7" t="s">
        <v>144</v>
      </c>
      <c r="H117" s="55"/>
      <c r="I117" s="55"/>
      <c r="J117" s="57"/>
      <c r="K117" s="145"/>
      <c r="L117" s="57"/>
      <c r="M117" s="57"/>
      <c r="N117" s="58"/>
      <c r="O117" s="57"/>
      <c r="P117" s="58"/>
    </row>
    <row r="118" spans="2:19" ht="17.25" x14ac:dyDescent="0.25">
      <c r="B118" s="7" t="s">
        <v>145</v>
      </c>
      <c r="H118" s="55"/>
      <c r="I118" s="55"/>
      <c r="J118" s="57"/>
      <c r="K118" s="57"/>
      <c r="L118" s="57"/>
      <c r="M118" s="57"/>
      <c r="N118" s="58"/>
      <c r="O118" s="57"/>
      <c r="P118" s="58"/>
    </row>
    <row r="119" spans="2:19" x14ac:dyDescent="0.25">
      <c r="H119" s="55"/>
      <c r="I119" s="55"/>
      <c r="J119" s="57"/>
      <c r="K119" s="57"/>
      <c r="L119" s="57"/>
      <c r="M119" s="57"/>
      <c r="N119" s="58"/>
      <c r="O119" s="57"/>
      <c r="P119" s="58"/>
    </row>
    <row r="120" spans="2:19" x14ac:dyDescent="0.25">
      <c r="J120" s="57"/>
      <c r="K120" s="57"/>
      <c r="L120" s="57"/>
      <c r="M120" s="57"/>
      <c r="N120" s="58"/>
      <c r="O120" s="57"/>
      <c r="P120" s="58"/>
    </row>
    <row r="121" spans="2:19" x14ac:dyDescent="0.25">
      <c r="J121" s="57"/>
      <c r="K121" s="57"/>
      <c r="L121" s="57"/>
      <c r="M121" s="57"/>
      <c r="N121" s="58"/>
      <c r="O121" s="57"/>
      <c r="P121" s="58"/>
    </row>
    <row r="122" spans="2:19" x14ac:dyDescent="0.25">
      <c r="J122" s="57"/>
      <c r="K122" s="57"/>
      <c r="L122" s="57"/>
      <c r="M122" s="57"/>
      <c r="N122" s="58"/>
      <c r="O122" s="57"/>
      <c r="P122" s="58"/>
    </row>
    <row r="123" spans="2:19" x14ac:dyDescent="0.25">
      <c r="J123" s="57"/>
      <c r="K123" s="57"/>
      <c r="L123" s="57"/>
      <c r="M123" s="57"/>
      <c r="N123" s="58"/>
      <c r="O123" s="57"/>
      <c r="P123" s="58"/>
    </row>
    <row r="124" spans="2:19" x14ac:dyDescent="0.25">
      <c r="J124" s="57"/>
      <c r="K124" s="57"/>
      <c r="L124" s="57"/>
      <c r="M124" s="57"/>
      <c r="N124" s="58"/>
      <c r="O124" s="57"/>
      <c r="P124" s="58"/>
    </row>
    <row r="125" spans="2:19" x14ac:dyDescent="0.25">
      <c r="J125" s="57"/>
      <c r="K125" s="57"/>
      <c r="L125" s="57"/>
      <c r="M125" s="57"/>
      <c r="N125" s="58"/>
      <c r="O125" s="57"/>
      <c r="P125" s="58"/>
    </row>
    <row r="126" spans="2:19" x14ac:dyDescent="0.25">
      <c r="J126" s="57"/>
      <c r="K126" s="57"/>
      <c r="L126" s="57"/>
      <c r="M126" s="57"/>
      <c r="N126" s="58"/>
      <c r="O126" s="57"/>
      <c r="P126" s="58"/>
    </row>
    <row r="127" spans="2:19" x14ac:dyDescent="0.25">
      <c r="J127" s="57"/>
      <c r="K127" s="57"/>
      <c r="L127" s="57"/>
      <c r="M127" s="57"/>
      <c r="N127" s="58"/>
      <c r="O127" s="57"/>
      <c r="P127" s="58"/>
    </row>
    <row r="128" spans="2:19" x14ac:dyDescent="0.25">
      <c r="J128" s="57"/>
      <c r="K128" s="57"/>
      <c r="L128" s="57"/>
      <c r="M128" s="57"/>
      <c r="N128" s="58"/>
      <c r="O128" s="57"/>
      <c r="P128" s="58"/>
    </row>
    <row r="129" spans="10:16" x14ac:dyDescent="0.25">
      <c r="J129" s="57"/>
      <c r="K129" s="57"/>
      <c r="L129" s="57"/>
      <c r="M129" s="57"/>
      <c r="N129" s="58"/>
      <c r="O129" s="57"/>
      <c r="P129" s="58"/>
    </row>
    <row r="130" spans="10:16" x14ac:dyDescent="0.25">
      <c r="J130" s="57"/>
      <c r="K130" s="57"/>
      <c r="L130" s="57"/>
      <c r="M130" s="57"/>
      <c r="N130" s="58"/>
      <c r="O130" s="57"/>
      <c r="P130" s="58"/>
    </row>
    <row r="131" spans="10:16" x14ac:dyDescent="0.25">
      <c r="J131" s="57"/>
      <c r="K131" s="57"/>
      <c r="L131" s="57"/>
      <c r="M131" s="57"/>
      <c r="N131" s="58"/>
      <c r="O131" s="57"/>
      <c r="P131" s="58"/>
    </row>
    <row r="132" spans="10:16" x14ac:dyDescent="0.25">
      <c r="J132" s="57"/>
      <c r="K132" s="57"/>
      <c r="L132" s="57"/>
      <c r="M132" s="57"/>
      <c r="N132" s="58"/>
      <c r="O132" s="57"/>
      <c r="P132" s="58"/>
    </row>
    <row r="133" spans="10:16" x14ac:dyDescent="0.25">
      <c r="J133" s="57"/>
      <c r="K133" s="57"/>
      <c r="L133" s="57"/>
      <c r="M133" s="57"/>
      <c r="N133" s="58"/>
      <c r="O133" s="57"/>
      <c r="P133" s="58"/>
    </row>
    <row r="134" spans="10:16" x14ac:dyDescent="0.25">
      <c r="J134" s="57"/>
      <c r="K134" s="57"/>
      <c r="L134" s="57"/>
      <c r="M134" s="57"/>
      <c r="N134" s="58"/>
      <c r="O134" s="57"/>
      <c r="P134" s="58"/>
    </row>
    <row r="135" spans="10:16" x14ac:dyDescent="0.25">
      <c r="J135" s="57"/>
      <c r="K135" s="57"/>
      <c r="L135" s="57"/>
      <c r="M135" s="57"/>
      <c r="N135" s="58"/>
      <c r="O135" s="57"/>
      <c r="P135" s="58"/>
    </row>
    <row r="136" spans="10:16" x14ac:dyDescent="0.25">
      <c r="J136" s="57"/>
      <c r="K136" s="57"/>
      <c r="L136" s="57"/>
      <c r="M136" s="57"/>
      <c r="N136" s="58"/>
      <c r="O136" s="57"/>
      <c r="P136" s="58"/>
    </row>
    <row r="137" spans="10:16" x14ac:dyDescent="0.25">
      <c r="J137" s="57"/>
      <c r="K137" s="57"/>
      <c r="L137" s="57"/>
      <c r="M137" s="57"/>
      <c r="N137" s="58"/>
      <c r="O137" s="57"/>
      <c r="P137" s="58"/>
    </row>
    <row r="138" spans="10:16" x14ac:dyDescent="0.25">
      <c r="J138" s="57"/>
      <c r="K138" s="57"/>
      <c r="L138" s="57"/>
      <c r="M138" s="57"/>
      <c r="N138" s="58"/>
      <c r="O138" s="57"/>
      <c r="P138" s="58"/>
    </row>
    <row r="139" spans="10:16" x14ac:dyDescent="0.25">
      <c r="J139" s="57"/>
      <c r="K139" s="57"/>
      <c r="L139" s="57"/>
      <c r="M139" s="57"/>
      <c r="N139" s="58"/>
      <c r="O139" s="57"/>
      <c r="P139" s="58"/>
    </row>
    <row r="140" spans="10:16" x14ac:dyDescent="0.25">
      <c r="J140" s="57"/>
      <c r="K140" s="57"/>
      <c r="L140" s="57"/>
      <c r="M140" s="57"/>
      <c r="N140" s="58"/>
      <c r="O140" s="57"/>
      <c r="P140" s="58"/>
    </row>
    <row r="141" spans="10:16" x14ac:dyDescent="0.25">
      <c r="J141" s="57"/>
      <c r="K141" s="57"/>
      <c r="L141" s="57"/>
      <c r="M141" s="57"/>
      <c r="N141" s="58"/>
      <c r="O141" s="57"/>
      <c r="P141" s="58"/>
    </row>
    <row r="142" spans="10:16" x14ac:dyDescent="0.25">
      <c r="J142" s="57"/>
      <c r="K142" s="57"/>
      <c r="L142" s="57"/>
      <c r="M142" s="57"/>
      <c r="N142" s="58"/>
      <c r="O142" s="57"/>
      <c r="P142" s="58"/>
    </row>
    <row r="143" spans="10:16" x14ac:dyDescent="0.25">
      <c r="J143" s="57"/>
      <c r="K143" s="57"/>
      <c r="L143" s="57"/>
      <c r="M143" s="57"/>
      <c r="N143" s="58"/>
      <c r="O143" s="57"/>
      <c r="P143" s="58"/>
    </row>
    <row r="144" spans="10:16" x14ac:dyDescent="0.25">
      <c r="J144" s="57"/>
      <c r="K144" s="57"/>
      <c r="L144" s="57"/>
      <c r="M144" s="57"/>
      <c r="N144" s="58"/>
      <c r="O144" s="57"/>
      <c r="P144" s="58"/>
    </row>
    <row r="145" spans="10:16" x14ac:dyDescent="0.25">
      <c r="J145" s="57"/>
      <c r="K145" s="57"/>
      <c r="L145" s="57"/>
      <c r="M145" s="57"/>
      <c r="N145" s="58"/>
      <c r="O145" s="57"/>
      <c r="P145" s="58"/>
    </row>
    <row r="146" spans="10:16" x14ac:dyDescent="0.25">
      <c r="J146" s="57"/>
      <c r="K146" s="57"/>
      <c r="L146" s="57"/>
      <c r="M146" s="57"/>
      <c r="N146" s="58"/>
      <c r="O146" s="57"/>
      <c r="P146" s="58"/>
    </row>
    <row r="147" spans="10:16" x14ac:dyDescent="0.25">
      <c r="J147" s="57"/>
      <c r="K147" s="57"/>
      <c r="L147" s="57"/>
      <c r="M147" s="57"/>
      <c r="N147" s="58"/>
      <c r="O147" s="57"/>
      <c r="P147" s="58"/>
    </row>
    <row r="148" spans="10:16" x14ac:dyDescent="0.25">
      <c r="J148" s="57"/>
      <c r="K148" s="57"/>
      <c r="L148" s="57"/>
      <c r="M148" s="57"/>
      <c r="N148" s="58"/>
      <c r="O148" s="57"/>
      <c r="P148" s="58"/>
    </row>
    <row r="149" spans="10:16" x14ac:dyDescent="0.25">
      <c r="J149" s="57"/>
      <c r="K149" s="57"/>
      <c r="L149" s="57"/>
      <c r="M149" s="57"/>
      <c r="N149" s="58"/>
      <c r="O149" s="57"/>
      <c r="P149" s="58"/>
    </row>
    <row r="150" spans="10:16" x14ac:dyDescent="0.25">
      <c r="J150" s="57"/>
      <c r="K150" s="57"/>
      <c r="L150" s="57"/>
      <c r="M150" s="57"/>
      <c r="N150" s="58"/>
      <c r="O150" s="57"/>
      <c r="P150" s="58"/>
    </row>
    <row r="151" spans="10:16" x14ac:dyDescent="0.25">
      <c r="J151" s="57"/>
      <c r="K151" s="57"/>
      <c r="L151" s="57"/>
      <c r="M151" s="57"/>
      <c r="N151" s="58"/>
      <c r="O151" s="57"/>
      <c r="P151" s="58"/>
    </row>
    <row r="152" spans="10:16" x14ac:dyDescent="0.25">
      <c r="J152" s="57"/>
      <c r="K152" s="57"/>
      <c r="L152" s="57"/>
      <c r="M152" s="57"/>
      <c r="N152" s="58"/>
      <c r="O152" s="57"/>
      <c r="P152" s="58"/>
    </row>
    <row r="153" spans="10:16" x14ac:dyDescent="0.25">
      <c r="J153" s="57"/>
      <c r="K153" s="57"/>
      <c r="L153" s="57"/>
      <c r="M153" s="57"/>
      <c r="N153" s="58"/>
      <c r="O153" s="57"/>
      <c r="P153" s="58"/>
    </row>
    <row r="154" spans="10:16" x14ac:dyDescent="0.25">
      <c r="J154" s="57"/>
      <c r="K154" s="57"/>
      <c r="L154" s="57"/>
      <c r="M154" s="57"/>
      <c r="N154" s="58"/>
      <c r="O154" s="57"/>
      <c r="P154" s="58"/>
    </row>
    <row r="155" spans="10:16" x14ac:dyDescent="0.25">
      <c r="J155" s="57"/>
      <c r="K155" s="57"/>
      <c r="L155" s="57"/>
      <c r="M155" s="57"/>
      <c r="N155" s="58"/>
      <c r="O155" s="57"/>
      <c r="P155" s="58"/>
    </row>
    <row r="156" spans="10:16" x14ac:dyDescent="0.25">
      <c r="J156" s="57"/>
      <c r="K156" s="57"/>
      <c r="L156" s="57"/>
      <c r="M156" s="57"/>
      <c r="N156" s="58"/>
      <c r="O156" s="57"/>
      <c r="P156" s="58"/>
    </row>
    <row r="157" spans="10:16" x14ac:dyDescent="0.25">
      <c r="J157" s="57"/>
      <c r="K157" s="57"/>
      <c r="L157" s="57"/>
      <c r="M157" s="57"/>
      <c r="N157" s="58"/>
      <c r="O157" s="57"/>
      <c r="P157" s="58"/>
    </row>
    <row r="158" spans="10:16" x14ac:dyDescent="0.25">
      <c r="J158" s="57"/>
      <c r="K158" s="57"/>
      <c r="L158" s="57"/>
      <c r="M158" s="57"/>
      <c r="N158" s="58"/>
      <c r="O158" s="57"/>
      <c r="P158" s="58"/>
    </row>
    <row r="159" spans="10:16" x14ac:dyDescent="0.25">
      <c r="J159" s="57"/>
      <c r="K159" s="57"/>
      <c r="L159" s="57"/>
      <c r="M159" s="57"/>
      <c r="N159" s="58"/>
      <c r="O159" s="57"/>
      <c r="P159" s="58"/>
    </row>
    <row r="160" spans="10:16" x14ac:dyDescent="0.25">
      <c r="J160" s="57"/>
      <c r="K160" s="57"/>
      <c r="L160" s="57"/>
      <c r="M160" s="57"/>
      <c r="N160" s="58"/>
      <c r="O160" s="57"/>
      <c r="P160" s="58"/>
    </row>
    <row r="161" spans="10:16" x14ac:dyDescent="0.25">
      <c r="J161" s="57"/>
      <c r="K161" s="57"/>
      <c r="L161" s="57"/>
      <c r="M161" s="57"/>
      <c r="N161" s="58"/>
      <c r="O161" s="57"/>
      <c r="P161" s="58"/>
    </row>
    <row r="162" spans="10:16" x14ac:dyDescent="0.25">
      <c r="J162" s="57"/>
      <c r="K162" s="57"/>
      <c r="L162" s="57"/>
      <c r="M162" s="57"/>
      <c r="N162" s="58"/>
      <c r="O162" s="57"/>
      <c r="P162" s="58"/>
    </row>
    <row r="163" spans="10:16" x14ac:dyDescent="0.25">
      <c r="J163" s="57"/>
      <c r="K163" s="57"/>
      <c r="L163" s="57"/>
      <c r="M163" s="57"/>
      <c r="N163" s="58"/>
      <c r="O163" s="57"/>
      <c r="P163" s="58"/>
    </row>
    <row r="164" spans="10:16" x14ac:dyDescent="0.25">
      <c r="J164" s="57"/>
      <c r="K164" s="57"/>
      <c r="L164" s="57"/>
      <c r="M164" s="57"/>
      <c r="N164" s="58"/>
      <c r="O164" s="57"/>
      <c r="P164" s="58"/>
    </row>
    <row r="165" spans="10:16" x14ac:dyDescent="0.25">
      <c r="J165" s="57"/>
      <c r="K165" s="57"/>
      <c r="L165" s="57"/>
      <c r="M165" s="57"/>
      <c r="N165" s="58"/>
      <c r="O165" s="57"/>
      <c r="P165" s="58"/>
    </row>
    <row r="166" spans="10:16" x14ac:dyDescent="0.25">
      <c r="J166" s="57"/>
      <c r="K166" s="57"/>
      <c r="L166" s="57"/>
      <c r="M166" s="57"/>
      <c r="N166" s="58"/>
      <c r="O166" s="57"/>
      <c r="P166" s="58"/>
    </row>
    <row r="167" spans="10:16" x14ac:dyDescent="0.25">
      <c r="J167" s="57"/>
      <c r="K167" s="57"/>
      <c r="L167" s="57"/>
      <c r="M167" s="57"/>
      <c r="N167" s="58"/>
      <c r="O167" s="57"/>
      <c r="P167" s="58"/>
    </row>
    <row r="168" spans="10:16" x14ac:dyDescent="0.25">
      <c r="J168" s="57"/>
      <c r="K168" s="57"/>
      <c r="L168" s="57"/>
      <c r="M168" s="57"/>
      <c r="N168" s="58"/>
      <c r="O168" s="57"/>
      <c r="P168" s="58"/>
    </row>
    <row r="169" spans="10:16" x14ac:dyDescent="0.25">
      <c r="J169" s="57"/>
      <c r="K169" s="57"/>
      <c r="L169" s="57"/>
      <c r="M169" s="57"/>
      <c r="N169" s="58"/>
      <c r="O169" s="57"/>
      <c r="P169" s="58"/>
    </row>
    <row r="170" spans="10:16" x14ac:dyDescent="0.25">
      <c r="J170" s="57"/>
      <c r="K170" s="57"/>
      <c r="L170" s="57"/>
      <c r="M170" s="57"/>
      <c r="N170" s="58"/>
      <c r="O170" s="57"/>
      <c r="P170" s="58"/>
    </row>
    <row r="171" spans="10:16" x14ac:dyDescent="0.25">
      <c r="J171" s="57"/>
      <c r="K171" s="57"/>
      <c r="L171" s="57"/>
      <c r="M171" s="57"/>
      <c r="N171" s="58"/>
      <c r="O171" s="57"/>
      <c r="P171" s="58"/>
    </row>
    <row r="172" spans="10:16" x14ac:dyDescent="0.25">
      <c r="J172" s="57"/>
      <c r="K172" s="57"/>
      <c r="L172" s="57"/>
      <c r="M172" s="57"/>
      <c r="N172" s="58"/>
      <c r="O172" s="57"/>
      <c r="P172" s="58"/>
    </row>
    <row r="173" spans="10:16" x14ac:dyDescent="0.25">
      <c r="J173" s="57"/>
      <c r="K173" s="57"/>
      <c r="L173" s="57"/>
      <c r="M173" s="57"/>
      <c r="N173" s="58"/>
      <c r="O173" s="57"/>
      <c r="P173" s="58"/>
    </row>
    <row r="174" spans="10:16" x14ac:dyDescent="0.25">
      <c r="J174" s="57"/>
      <c r="K174" s="57"/>
      <c r="L174" s="57"/>
      <c r="M174" s="57"/>
      <c r="N174" s="58"/>
      <c r="O174" s="57"/>
      <c r="P174" s="58"/>
    </row>
    <row r="175" spans="10:16" x14ac:dyDescent="0.25">
      <c r="J175" s="57"/>
      <c r="K175" s="57"/>
      <c r="L175" s="57"/>
      <c r="M175" s="57"/>
      <c r="N175" s="58"/>
      <c r="O175" s="57"/>
      <c r="P175" s="58"/>
    </row>
    <row r="176" spans="10:16" x14ac:dyDescent="0.25">
      <c r="J176" s="57"/>
      <c r="K176" s="57"/>
      <c r="L176" s="57"/>
      <c r="M176" s="57"/>
      <c r="N176" s="58"/>
      <c r="O176" s="57"/>
      <c r="P176" s="58"/>
    </row>
    <row r="177" spans="10:16" x14ac:dyDescent="0.25">
      <c r="J177" s="57"/>
      <c r="K177" s="57"/>
      <c r="L177" s="57"/>
      <c r="M177" s="57"/>
      <c r="N177" s="58"/>
      <c r="O177" s="57"/>
      <c r="P177" s="58"/>
    </row>
    <row r="178" spans="10:16" x14ac:dyDescent="0.25">
      <c r="J178" s="57"/>
      <c r="K178" s="57"/>
      <c r="L178" s="57"/>
      <c r="M178" s="57"/>
      <c r="N178" s="58"/>
      <c r="O178" s="57"/>
      <c r="P178" s="58"/>
    </row>
    <row r="179" spans="10:16" x14ac:dyDescent="0.25">
      <c r="J179" s="57"/>
      <c r="K179" s="57"/>
      <c r="L179" s="57"/>
      <c r="M179" s="57"/>
      <c r="N179" s="58"/>
      <c r="O179" s="57"/>
      <c r="P179" s="58"/>
    </row>
    <row r="180" spans="10:16" x14ac:dyDescent="0.25">
      <c r="J180" s="57"/>
      <c r="K180" s="57"/>
      <c r="L180" s="57"/>
      <c r="M180" s="57"/>
      <c r="N180" s="58"/>
      <c r="O180" s="57"/>
      <c r="P180" s="58"/>
    </row>
    <row r="181" spans="10:16" x14ac:dyDescent="0.25">
      <c r="J181" s="57"/>
      <c r="K181" s="57"/>
      <c r="L181" s="57"/>
      <c r="M181" s="57"/>
      <c r="N181" s="58"/>
      <c r="O181" s="57"/>
      <c r="P181" s="58"/>
    </row>
    <row r="182" spans="10:16" x14ac:dyDescent="0.25">
      <c r="J182" s="57"/>
      <c r="K182" s="57"/>
      <c r="L182" s="57"/>
      <c r="M182" s="57"/>
      <c r="N182" s="58"/>
      <c r="O182" s="57"/>
      <c r="P182" s="58"/>
    </row>
    <row r="183" spans="10:16" x14ac:dyDescent="0.25">
      <c r="J183" s="57"/>
      <c r="K183" s="57"/>
      <c r="L183" s="57"/>
      <c r="M183" s="57"/>
      <c r="N183" s="58"/>
      <c r="O183" s="57"/>
      <c r="P183" s="58"/>
    </row>
    <row r="184" spans="10:16" x14ac:dyDescent="0.25">
      <c r="J184" s="57"/>
      <c r="K184" s="57"/>
      <c r="L184" s="57"/>
      <c r="M184" s="57"/>
      <c r="N184" s="58"/>
      <c r="O184" s="57"/>
      <c r="P184" s="58"/>
    </row>
    <row r="185" spans="10:16" x14ac:dyDescent="0.25">
      <c r="J185" s="57"/>
      <c r="K185" s="57"/>
      <c r="L185" s="57"/>
      <c r="M185" s="57"/>
      <c r="N185" s="58"/>
      <c r="O185" s="57"/>
      <c r="P185" s="58"/>
    </row>
    <row r="186" spans="10:16" x14ac:dyDescent="0.25">
      <c r="J186" s="57"/>
      <c r="K186" s="57"/>
      <c r="L186" s="57"/>
      <c r="M186" s="57"/>
      <c r="N186" s="58"/>
      <c r="O186" s="57"/>
      <c r="P186" s="58"/>
    </row>
    <row r="187" spans="10:16" x14ac:dyDescent="0.25">
      <c r="J187" s="57"/>
      <c r="K187" s="57"/>
      <c r="L187" s="57"/>
      <c r="M187" s="57"/>
      <c r="N187" s="58"/>
      <c r="O187" s="57"/>
      <c r="P187" s="58"/>
    </row>
    <row r="188" spans="10:16" x14ac:dyDescent="0.25">
      <c r="J188" s="57"/>
      <c r="K188" s="57"/>
      <c r="L188" s="57"/>
      <c r="M188" s="57"/>
      <c r="N188" s="58"/>
      <c r="O188" s="57"/>
      <c r="P188" s="58"/>
    </row>
    <row r="189" spans="10:16" x14ac:dyDescent="0.25">
      <c r="J189" s="57"/>
      <c r="K189" s="57"/>
      <c r="L189" s="57"/>
      <c r="M189" s="57"/>
      <c r="N189" s="58"/>
      <c r="O189" s="57"/>
      <c r="P189" s="58"/>
    </row>
    <row r="190" spans="10:16" x14ac:dyDescent="0.25">
      <c r="J190" s="57"/>
      <c r="K190" s="57"/>
      <c r="L190" s="57"/>
      <c r="M190" s="57"/>
      <c r="N190" s="58"/>
      <c r="O190" s="57"/>
      <c r="P190" s="58"/>
    </row>
    <row r="191" spans="10:16" x14ac:dyDescent="0.25">
      <c r="J191" s="57"/>
      <c r="K191" s="57"/>
      <c r="L191" s="57"/>
      <c r="M191" s="57"/>
      <c r="N191" s="58"/>
      <c r="O191" s="57"/>
      <c r="P191" s="58"/>
    </row>
    <row r="192" spans="10:16" x14ac:dyDescent="0.25">
      <c r="J192" s="57"/>
      <c r="K192" s="57"/>
      <c r="L192" s="57"/>
      <c r="M192" s="57"/>
      <c r="N192" s="58"/>
      <c r="O192" s="57"/>
      <c r="P192" s="58"/>
    </row>
    <row r="193" spans="10:16" x14ac:dyDescent="0.25">
      <c r="J193" s="57"/>
      <c r="K193" s="57"/>
      <c r="L193" s="57"/>
      <c r="M193" s="57"/>
      <c r="N193" s="58"/>
      <c r="O193" s="57"/>
      <c r="P193" s="58"/>
    </row>
    <row r="194" spans="10:16" x14ac:dyDescent="0.25">
      <c r="J194" s="57"/>
      <c r="K194" s="57"/>
      <c r="L194" s="57"/>
      <c r="M194" s="57"/>
      <c r="N194" s="58"/>
      <c r="O194" s="57"/>
      <c r="P194" s="58"/>
    </row>
    <row r="195" spans="10:16" x14ac:dyDescent="0.25">
      <c r="J195" s="57"/>
      <c r="K195" s="57"/>
      <c r="L195" s="57"/>
      <c r="M195" s="57"/>
      <c r="N195" s="58"/>
      <c r="O195" s="57"/>
      <c r="P195" s="58"/>
    </row>
    <row r="196" spans="10:16" x14ac:dyDescent="0.25">
      <c r="J196" s="57"/>
      <c r="K196" s="57"/>
      <c r="L196" s="57"/>
      <c r="M196" s="57"/>
      <c r="N196" s="58"/>
      <c r="O196" s="57"/>
      <c r="P196" s="58"/>
    </row>
    <row r="197" spans="10:16" x14ac:dyDescent="0.25">
      <c r="J197" s="57"/>
      <c r="K197" s="57"/>
      <c r="L197" s="57"/>
      <c r="M197" s="57"/>
      <c r="N197" s="58"/>
      <c r="O197" s="57"/>
      <c r="P197" s="58"/>
    </row>
    <row r="198" spans="10:16" x14ac:dyDescent="0.25">
      <c r="J198" s="57"/>
      <c r="K198" s="57"/>
      <c r="L198" s="57"/>
      <c r="M198" s="57"/>
      <c r="N198" s="58"/>
      <c r="O198" s="57"/>
      <c r="P198" s="58"/>
    </row>
    <row r="199" spans="10:16" x14ac:dyDescent="0.25">
      <c r="J199" s="57"/>
      <c r="K199" s="57"/>
      <c r="L199" s="57"/>
      <c r="M199" s="57"/>
      <c r="N199" s="58"/>
      <c r="O199" s="57"/>
      <c r="P199" s="58"/>
    </row>
    <row r="200" spans="10:16" x14ac:dyDescent="0.25">
      <c r="J200" s="57"/>
      <c r="K200" s="57"/>
      <c r="L200" s="57"/>
      <c r="M200" s="57"/>
      <c r="N200" s="58"/>
      <c r="O200" s="57"/>
      <c r="P200" s="58"/>
    </row>
    <row r="201" spans="10:16" x14ac:dyDescent="0.25">
      <c r="J201" s="57"/>
      <c r="K201" s="57"/>
      <c r="L201" s="57"/>
      <c r="M201" s="57"/>
      <c r="N201" s="58"/>
      <c r="O201" s="57"/>
      <c r="P201" s="58"/>
    </row>
    <row r="202" spans="10:16" x14ac:dyDescent="0.25">
      <c r="J202" s="57"/>
      <c r="K202" s="57"/>
      <c r="L202" s="57"/>
      <c r="M202" s="57"/>
      <c r="N202" s="58"/>
      <c r="O202" s="57"/>
      <c r="P202" s="58"/>
    </row>
    <row r="203" spans="10:16" x14ac:dyDescent="0.25">
      <c r="J203" s="57"/>
      <c r="K203" s="57"/>
      <c r="L203" s="57"/>
      <c r="M203" s="57"/>
      <c r="N203" s="58"/>
      <c r="O203" s="57"/>
      <c r="P203" s="58"/>
    </row>
    <row r="204" spans="10:16" x14ac:dyDescent="0.25">
      <c r="J204" s="57"/>
      <c r="K204" s="57"/>
      <c r="L204" s="57"/>
      <c r="M204" s="57"/>
      <c r="N204" s="58"/>
      <c r="O204" s="57"/>
      <c r="P204" s="58"/>
    </row>
    <row r="205" spans="10:16" x14ac:dyDescent="0.25">
      <c r="J205" s="57"/>
      <c r="K205" s="57"/>
      <c r="L205" s="57"/>
      <c r="M205" s="57"/>
      <c r="N205" s="58"/>
      <c r="O205" s="57"/>
      <c r="P205" s="58"/>
    </row>
    <row r="206" spans="10:16" x14ac:dyDescent="0.25">
      <c r="J206" s="57"/>
      <c r="K206" s="57"/>
      <c r="L206" s="57"/>
      <c r="M206" s="57"/>
      <c r="N206" s="58"/>
      <c r="O206" s="57"/>
      <c r="P206" s="58"/>
    </row>
    <row r="207" spans="10:16" x14ac:dyDescent="0.25">
      <c r="J207" s="57"/>
      <c r="K207" s="57"/>
      <c r="L207" s="57"/>
      <c r="M207" s="57"/>
      <c r="N207" s="58"/>
      <c r="O207" s="57"/>
      <c r="P207" s="58"/>
    </row>
    <row r="208" spans="10:16" x14ac:dyDescent="0.25">
      <c r="J208" s="57"/>
      <c r="K208" s="57"/>
      <c r="L208" s="57"/>
      <c r="M208" s="57"/>
      <c r="N208" s="58"/>
      <c r="O208" s="57"/>
      <c r="P208" s="58"/>
    </row>
    <row r="209" spans="10:16" x14ac:dyDescent="0.25">
      <c r="J209" s="57"/>
      <c r="K209" s="57"/>
      <c r="L209" s="57"/>
      <c r="M209" s="57"/>
      <c r="N209" s="58"/>
      <c r="O209" s="57"/>
      <c r="P209" s="58"/>
    </row>
    <row r="210" spans="10:16" x14ac:dyDescent="0.25">
      <c r="J210" s="57"/>
      <c r="K210" s="57"/>
      <c r="L210" s="57"/>
      <c r="M210" s="57"/>
      <c r="N210" s="58"/>
      <c r="O210" s="57"/>
      <c r="P210" s="58"/>
    </row>
    <row r="211" spans="10:16" x14ac:dyDescent="0.25">
      <c r="J211" s="57"/>
      <c r="K211" s="57"/>
      <c r="L211" s="57"/>
      <c r="M211" s="57"/>
      <c r="N211" s="58"/>
      <c r="O211" s="57"/>
      <c r="P211" s="58"/>
    </row>
    <row r="212" spans="10:16" x14ac:dyDescent="0.25">
      <c r="J212" s="57"/>
      <c r="K212" s="57"/>
      <c r="L212" s="57"/>
      <c r="M212" s="57"/>
      <c r="N212" s="58"/>
      <c r="O212" s="57"/>
      <c r="P212" s="58"/>
    </row>
    <row r="213" spans="10:16" x14ac:dyDescent="0.25">
      <c r="J213" s="57"/>
      <c r="K213" s="57"/>
      <c r="L213" s="57"/>
      <c r="M213" s="57"/>
      <c r="N213" s="58"/>
      <c r="O213" s="57"/>
      <c r="P213" s="58"/>
    </row>
    <row r="214" spans="10:16" x14ac:dyDescent="0.25">
      <c r="J214" s="57"/>
      <c r="K214" s="57"/>
      <c r="L214" s="57"/>
      <c r="M214" s="57"/>
      <c r="N214" s="58"/>
      <c r="O214" s="57"/>
      <c r="P214" s="58"/>
    </row>
    <row r="215" spans="10:16" x14ac:dyDescent="0.25">
      <c r="J215" s="57"/>
      <c r="K215" s="57"/>
      <c r="L215" s="57"/>
      <c r="M215" s="57"/>
      <c r="N215" s="58"/>
      <c r="O215" s="57"/>
      <c r="P215" s="58"/>
    </row>
    <row r="216" spans="10:16" x14ac:dyDescent="0.25">
      <c r="J216" s="57"/>
      <c r="K216" s="57"/>
      <c r="L216" s="57"/>
      <c r="M216" s="57"/>
      <c r="N216" s="58"/>
      <c r="O216" s="57"/>
      <c r="P216" s="58"/>
    </row>
    <row r="217" spans="10:16" x14ac:dyDescent="0.25">
      <c r="J217" s="57"/>
      <c r="K217" s="57"/>
      <c r="L217" s="57"/>
      <c r="M217" s="57"/>
      <c r="N217" s="58"/>
      <c r="O217" s="57"/>
      <c r="P217" s="58"/>
    </row>
    <row r="218" spans="10:16" x14ac:dyDescent="0.25">
      <c r="J218" s="57"/>
      <c r="K218" s="57"/>
      <c r="L218" s="57"/>
      <c r="M218" s="57"/>
      <c r="N218" s="58"/>
      <c r="O218" s="57"/>
      <c r="P218" s="58"/>
    </row>
    <row r="219" spans="10:16" x14ac:dyDescent="0.25">
      <c r="J219" s="57"/>
      <c r="K219" s="57"/>
      <c r="L219" s="57"/>
      <c r="M219" s="57"/>
      <c r="N219" s="58"/>
      <c r="O219" s="57"/>
      <c r="P219" s="58"/>
    </row>
    <row r="220" spans="10:16" x14ac:dyDescent="0.25">
      <c r="J220" s="57"/>
      <c r="K220" s="57"/>
      <c r="L220" s="57"/>
      <c r="M220" s="57"/>
      <c r="N220" s="58"/>
      <c r="O220" s="57"/>
      <c r="P220" s="58"/>
    </row>
    <row r="221" spans="10:16" x14ac:dyDescent="0.25">
      <c r="J221" s="57"/>
      <c r="K221" s="57"/>
      <c r="L221" s="57"/>
      <c r="M221" s="57"/>
      <c r="N221" s="58"/>
      <c r="O221" s="57"/>
      <c r="P221" s="58"/>
    </row>
    <row r="222" spans="10:16" x14ac:dyDescent="0.25">
      <c r="J222" s="57"/>
      <c r="K222" s="57"/>
      <c r="L222" s="57"/>
      <c r="M222" s="57"/>
      <c r="N222" s="58"/>
      <c r="O222" s="57"/>
      <c r="P222" s="58"/>
    </row>
    <row r="223" spans="10:16" x14ac:dyDescent="0.25">
      <c r="J223" s="57"/>
      <c r="K223" s="57"/>
      <c r="L223" s="57"/>
      <c r="M223" s="57"/>
      <c r="N223" s="58"/>
      <c r="O223" s="57"/>
      <c r="P223" s="58"/>
    </row>
    <row r="224" spans="10:16" x14ac:dyDescent="0.25">
      <c r="J224" s="57"/>
      <c r="K224" s="57"/>
      <c r="L224" s="57"/>
      <c r="M224" s="57"/>
      <c r="N224" s="58"/>
      <c r="O224" s="57"/>
      <c r="P224" s="58"/>
    </row>
    <row r="225" spans="10:16" x14ac:dyDescent="0.25">
      <c r="J225" s="57"/>
      <c r="K225" s="57"/>
      <c r="L225" s="57"/>
      <c r="M225" s="57"/>
      <c r="N225" s="58"/>
      <c r="O225" s="57"/>
      <c r="P225" s="58"/>
    </row>
    <row r="226" spans="10:16" x14ac:dyDescent="0.25">
      <c r="J226" s="57"/>
      <c r="K226" s="57"/>
      <c r="L226" s="57"/>
      <c r="M226" s="57"/>
      <c r="N226" s="58"/>
      <c r="O226" s="57"/>
      <c r="P226" s="58"/>
    </row>
    <row r="227" spans="10:16" x14ac:dyDescent="0.25">
      <c r="J227" s="57"/>
      <c r="K227" s="57"/>
      <c r="L227" s="57"/>
      <c r="M227" s="57"/>
      <c r="N227" s="58"/>
      <c r="O227" s="57"/>
      <c r="P227" s="58"/>
    </row>
    <row r="228" spans="10:16" x14ac:dyDescent="0.25">
      <c r="J228" s="57"/>
      <c r="K228" s="57"/>
      <c r="L228" s="57"/>
      <c r="M228" s="57"/>
      <c r="N228" s="58"/>
      <c r="O228" s="57"/>
      <c r="P228" s="58"/>
    </row>
    <row r="229" spans="10:16" x14ac:dyDescent="0.25">
      <c r="J229" s="57"/>
      <c r="K229" s="57"/>
      <c r="L229" s="57"/>
      <c r="M229" s="57"/>
      <c r="N229" s="58"/>
      <c r="O229" s="57"/>
      <c r="P229" s="58"/>
    </row>
    <row r="230" spans="10:16" x14ac:dyDescent="0.25">
      <c r="J230" s="57"/>
      <c r="K230" s="57"/>
      <c r="L230" s="57"/>
      <c r="M230" s="57"/>
      <c r="N230" s="58"/>
      <c r="O230" s="57"/>
      <c r="P230" s="58"/>
    </row>
    <row r="231" spans="10:16" x14ac:dyDescent="0.25">
      <c r="J231" s="57"/>
      <c r="K231" s="57"/>
      <c r="L231" s="57"/>
      <c r="M231" s="57"/>
      <c r="N231" s="58"/>
      <c r="O231" s="57"/>
      <c r="P231" s="58"/>
    </row>
  </sheetData>
  <mergeCells count="88">
    <mergeCell ref="C103:I103"/>
    <mergeCell ref="J103:N103"/>
    <mergeCell ref="O103:O104"/>
    <mergeCell ref="P103:P104"/>
    <mergeCell ref="O70:O71"/>
    <mergeCell ref="P70:P71"/>
    <mergeCell ref="O73:O74"/>
    <mergeCell ref="P73:P74"/>
    <mergeCell ref="O96:O99"/>
    <mergeCell ref="P96:P99"/>
    <mergeCell ref="O87:O88"/>
    <mergeCell ref="P87:P88"/>
    <mergeCell ref="O91:O93"/>
    <mergeCell ref="P91:P93"/>
    <mergeCell ref="O105:O108"/>
    <mergeCell ref="P105:P108"/>
    <mergeCell ref="O44:O46"/>
    <mergeCell ref="P44:P46"/>
    <mergeCell ref="O50:O51"/>
    <mergeCell ref="P50:P51"/>
    <mergeCell ref="O52:O54"/>
    <mergeCell ref="P52:P54"/>
    <mergeCell ref="O59:O60"/>
    <mergeCell ref="P59:P60"/>
    <mergeCell ref="C66:I66"/>
    <mergeCell ref="J66:N66"/>
    <mergeCell ref="O66:O67"/>
    <mergeCell ref="P66:P67"/>
    <mergeCell ref="O21:O22"/>
    <mergeCell ref="P21:P22"/>
    <mergeCell ref="O23:O25"/>
    <mergeCell ref="P23:P25"/>
    <mergeCell ref="O30:O31"/>
    <mergeCell ref="P30:P31"/>
    <mergeCell ref="O37:O39"/>
    <mergeCell ref="P37:P39"/>
    <mergeCell ref="O40:O43"/>
    <mergeCell ref="P40:P43"/>
    <mergeCell ref="C4:I4"/>
    <mergeCell ref="J4:N4"/>
    <mergeCell ref="O4:O5"/>
    <mergeCell ref="P4:P5"/>
    <mergeCell ref="O8:O10"/>
    <mergeCell ref="P8:P10"/>
    <mergeCell ref="O11:O14"/>
    <mergeCell ref="P11:P14"/>
    <mergeCell ref="O15:O17"/>
    <mergeCell ref="P15:P17"/>
    <mergeCell ref="N37:N39"/>
    <mergeCell ref="N40:N43"/>
    <mergeCell ref="N105:N108"/>
    <mergeCell ref="N73:N74"/>
    <mergeCell ref="N91:N93"/>
    <mergeCell ref="N96:N99"/>
    <mergeCell ref="N52:N54"/>
    <mergeCell ref="N59:N60"/>
    <mergeCell ref="N70:N71"/>
    <mergeCell ref="J87:N87"/>
    <mergeCell ref="N44:N46"/>
    <mergeCell ref="N50:N51"/>
    <mergeCell ref="B91:B93"/>
    <mergeCell ref="N8:N10"/>
    <mergeCell ref="N11:N14"/>
    <mergeCell ref="N15:N17"/>
    <mergeCell ref="N21:N22"/>
    <mergeCell ref="N23:N25"/>
    <mergeCell ref="N30:N31"/>
    <mergeCell ref="B23:B25"/>
    <mergeCell ref="B30:B31"/>
    <mergeCell ref="B44:B46"/>
    <mergeCell ref="B37:B39"/>
    <mergeCell ref="B21:B22"/>
    <mergeCell ref="C87:I87"/>
    <mergeCell ref="B96:B99"/>
    <mergeCell ref="B103:B104"/>
    <mergeCell ref="B105:B108"/>
    <mergeCell ref="B50:B51"/>
    <mergeCell ref="B52:B54"/>
    <mergeCell ref="B70:B71"/>
    <mergeCell ref="B87:B88"/>
    <mergeCell ref="B73:B74"/>
    <mergeCell ref="B66:B67"/>
    <mergeCell ref="B59:B60"/>
    <mergeCell ref="B4:B5"/>
    <mergeCell ref="B8:B10"/>
    <mergeCell ref="B11:B14"/>
    <mergeCell ref="B15:B17"/>
    <mergeCell ref="B40:B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153D-C91E-48CB-8A42-B01C656741FF}">
  <dimension ref="B1:S231"/>
  <sheetViews>
    <sheetView zoomScale="85" zoomScaleNormal="85" workbookViewId="0">
      <selection activeCell="H7" sqref="H7"/>
    </sheetView>
  </sheetViews>
  <sheetFormatPr defaultColWidth="8.7109375" defaultRowHeight="15" x14ac:dyDescent="0.25"/>
  <cols>
    <col min="1" max="1" width="2.5703125" style="7" customWidth="1"/>
    <col min="2" max="2" width="44" style="7" customWidth="1"/>
    <col min="3" max="3" width="21.85546875" style="55" customWidth="1"/>
    <col min="4" max="6" width="14.28515625" style="55" customWidth="1"/>
    <col min="7" max="7" width="14.7109375" style="55" customWidth="1"/>
    <col min="8" max="8" width="16.140625" style="56" customWidth="1"/>
    <col min="9" max="9" width="18.7109375" style="56" customWidth="1"/>
    <col min="10" max="10" width="15" style="55" customWidth="1"/>
    <col min="11" max="11" width="15.28515625" style="55" customWidth="1"/>
    <col min="12" max="13" width="15.5703125" style="55" customWidth="1"/>
    <col min="14" max="14" width="19.7109375" style="133" customWidth="1"/>
    <col min="15" max="15" width="17.42578125" style="55" customWidth="1"/>
    <col min="16" max="16" width="13.7109375" style="133" customWidth="1"/>
    <col min="17" max="16384" width="8.7109375" style="7"/>
  </cols>
  <sheetData>
    <row r="1" spans="2:16" ht="21" x14ac:dyDescent="0.25">
      <c r="B1" s="134" t="s">
        <v>151</v>
      </c>
    </row>
    <row r="3" spans="2:16" ht="15.75" thickBot="1" x14ac:dyDescent="0.3">
      <c r="J3" s="57"/>
      <c r="K3" s="57"/>
      <c r="L3" s="57"/>
      <c r="M3" s="57"/>
      <c r="N3" s="58"/>
      <c r="O3" s="57"/>
      <c r="P3" s="58"/>
    </row>
    <row r="4" spans="2:16" s="8" customFormat="1" ht="29.65" customHeight="1" thickBot="1" x14ac:dyDescent="0.3">
      <c r="B4" s="409" t="s">
        <v>95</v>
      </c>
      <c r="C4" s="464" t="s">
        <v>183</v>
      </c>
      <c r="D4" s="465"/>
      <c r="E4" s="465"/>
      <c r="F4" s="465"/>
      <c r="G4" s="465"/>
      <c r="H4" s="465"/>
      <c r="I4" s="466"/>
      <c r="J4" s="411" t="s">
        <v>184</v>
      </c>
      <c r="K4" s="411"/>
      <c r="L4" s="411"/>
      <c r="M4" s="411"/>
      <c r="N4" s="411"/>
      <c r="O4" s="407" t="s">
        <v>191</v>
      </c>
      <c r="P4" s="405" t="s">
        <v>180</v>
      </c>
    </row>
    <row r="5" spans="2:16" s="8" customFormat="1" ht="45.75" thickBot="1" x14ac:dyDescent="0.3">
      <c r="B5" s="410"/>
      <c r="C5" s="46" t="s">
        <v>85</v>
      </c>
      <c r="D5" s="47" t="s">
        <v>171</v>
      </c>
      <c r="E5" s="47" t="s">
        <v>138</v>
      </c>
      <c r="F5" s="43" t="s">
        <v>181</v>
      </c>
      <c r="G5" s="47" t="s">
        <v>182</v>
      </c>
      <c r="H5" s="131" t="s">
        <v>176</v>
      </c>
      <c r="I5" s="44" t="s">
        <v>177</v>
      </c>
      <c r="J5" s="48" t="s">
        <v>173</v>
      </c>
      <c r="K5" s="49" t="s">
        <v>37</v>
      </c>
      <c r="L5" s="49" t="s">
        <v>174</v>
      </c>
      <c r="M5" s="50" t="s">
        <v>175</v>
      </c>
      <c r="N5" s="45" t="s">
        <v>178</v>
      </c>
      <c r="O5" s="408"/>
      <c r="P5" s="406"/>
    </row>
    <row r="6" spans="2:16" s="136" customFormat="1" ht="21" customHeight="1" thickBot="1" x14ac:dyDescent="0.3">
      <c r="B6" s="21" t="s">
        <v>94</v>
      </c>
      <c r="C6" s="137"/>
      <c r="D6" s="138"/>
      <c r="E6" s="138">
        <f t="shared" ref="E6:J6" si="0">E7+E20+E29</f>
        <v>0</v>
      </c>
      <c r="F6" s="138">
        <f t="shared" si="0"/>
        <v>0</v>
      </c>
      <c r="G6" s="138">
        <f t="shared" si="0"/>
        <v>0</v>
      </c>
      <c r="H6" s="143">
        <f t="shared" si="0"/>
        <v>0</v>
      </c>
      <c r="I6" s="141">
        <f t="shared" si="0"/>
        <v>0</v>
      </c>
      <c r="J6" s="142">
        <f t="shared" si="0"/>
        <v>0</v>
      </c>
      <c r="K6" s="138">
        <f t="shared" ref="K6:O6" si="1">K7+K20+K29</f>
        <v>0</v>
      </c>
      <c r="L6" s="138">
        <f t="shared" si="1"/>
        <v>0</v>
      </c>
      <c r="M6" s="138">
        <f t="shared" si="1"/>
        <v>0</v>
      </c>
      <c r="N6" s="143">
        <f t="shared" si="1"/>
        <v>0</v>
      </c>
      <c r="O6" s="144">
        <f t="shared" si="1"/>
        <v>0</v>
      </c>
      <c r="P6" s="144">
        <f>P7+P20+P29</f>
        <v>0</v>
      </c>
    </row>
    <row r="7" spans="2:16" s="135" customFormat="1" ht="15.75" thickBot="1" x14ac:dyDescent="0.3">
      <c r="B7" s="163" t="s">
        <v>39</v>
      </c>
      <c r="C7" s="164"/>
      <c r="D7" s="165"/>
      <c r="E7" s="165">
        <f t="shared" ref="E7:J7" si="2">SUM(E8:E19)</f>
        <v>0</v>
      </c>
      <c r="F7" s="166">
        <f t="shared" si="2"/>
        <v>0</v>
      </c>
      <c r="G7" s="165">
        <f t="shared" si="2"/>
        <v>0</v>
      </c>
      <c r="H7" s="231">
        <f t="shared" si="2"/>
        <v>0</v>
      </c>
      <c r="I7" s="167">
        <f t="shared" si="2"/>
        <v>0</v>
      </c>
      <c r="J7" s="168">
        <f t="shared" si="2"/>
        <v>0</v>
      </c>
      <c r="K7" s="165">
        <f t="shared" ref="K7:O7" si="3">SUM(K8:K19)</f>
        <v>0</v>
      </c>
      <c r="L7" s="165">
        <f t="shared" si="3"/>
        <v>0</v>
      </c>
      <c r="M7" s="165">
        <f t="shared" si="3"/>
        <v>0</v>
      </c>
      <c r="N7" s="167">
        <f t="shared" si="3"/>
        <v>0</v>
      </c>
      <c r="O7" s="169">
        <f t="shared" si="3"/>
        <v>0</v>
      </c>
      <c r="P7" s="169">
        <f>SUM(P8:P19)</f>
        <v>0</v>
      </c>
    </row>
    <row r="8" spans="2:16" x14ac:dyDescent="0.25">
      <c r="B8" s="427" t="s">
        <v>40</v>
      </c>
      <c r="C8" s="170" t="s">
        <v>41</v>
      </c>
      <c r="D8" s="171">
        <f>_xlfn.XLOOKUP(C8,'Fee rates and unit costs'!$B$4:$B$16,'Fee rates and unit costs'!$F$4:$F$16,0,0)</f>
        <v>0</v>
      </c>
      <c r="E8" s="172"/>
      <c r="F8" s="173">
        <f t="shared" ref="F8:F19" si="4">E8*D8</f>
        <v>0</v>
      </c>
      <c r="G8" s="174"/>
      <c r="H8" s="175">
        <f>D8*G8</f>
        <v>0</v>
      </c>
      <c r="I8" s="373">
        <f t="shared" ref="I8:I19" si="5">F8+H8</f>
        <v>0</v>
      </c>
      <c r="J8" s="176"/>
      <c r="K8" s="177"/>
      <c r="L8" s="177"/>
      <c r="M8" s="177"/>
      <c r="N8" s="460">
        <f>SUM(J8:M10)</f>
        <v>0</v>
      </c>
      <c r="O8" s="418"/>
      <c r="P8" s="420">
        <f>+F8+H8+N8+O8</f>
        <v>0</v>
      </c>
    </row>
    <row r="9" spans="2:16" x14ac:dyDescent="0.25">
      <c r="B9" s="429"/>
      <c r="C9" s="178" t="s">
        <v>41</v>
      </c>
      <c r="D9" s="179">
        <f>_xlfn.XLOOKUP(C9,'Fee rates and unit costs'!$B$4:$B$16,'Fee rates and unit costs'!$F$4:$F$16,0,0)</f>
        <v>0</v>
      </c>
      <c r="E9" s="180"/>
      <c r="F9" s="181">
        <f t="shared" si="4"/>
        <v>0</v>
      </c>
      <c r="G9" s="182"/>
      <c r="H9" s="183">
        <f t="shared" ref="H9:H28" si="6">D9*G9</f>
        <v>0</v>
      </c>
      <c r="I9" s="374">
        <f t="shared" si="5"/>
        <v>0</v>
      </c>
      <c r="J9" s="184"/>
      <c r="K9" s="185"/>
      <c r="L9" s="185"/>
      <c r="M9" s="185"/>
      <c r="N9" s="458"/>
      <c r="O9" s="418"/>
      <c r="P9" s="420"/>
    </row>
    <row r="10" spans="2:16" x14ac:dyDescent="0.25">
      <c r="B10" s="428"/>
      <c r="C10" s="186" t="s">
        <v>41</v>
      </c>
      <c r="D10" s="187">
        <f>_xlfn.XLOOKUP(C10,'Fee rates and unit costs'!$B$4:$B$16,'Fee rates and unit costs'!$F$4:$F$16,0,0)</f>
        <v>0</v>
      </c>
      <c r="E10" s="188"/>
      <c r="F10" s="189">
        <f t="shared" si="4"/>
        <v>0</v>
      </c>
      <c r="G10" s="190"/>
      <c r="H10" s="191">
        <f t="shared" si="6"/>
        <v>0</v>
      </c>
      <c r="I10" s="375">
        <f t="shared" si="5"/>
        <v>0</v>
      </c>
      <c r="J10" s="192"/>
      <c r="K10" s="193"/>
      <c r="L10" s="193"/>
      <c r="M10" s="193"/>
      <c r="N10" s="458"/>
      <c r="O10" s="449"/>
      <c r="P10" s="421"/>
    </row>
    <row r="11" spans="2:16" x14ac:dyDescent="0.25">
      <c r="B11" s="456" t="s">
        <v>42</v>
      </c>
      <c r="C11" s="194" t="s">
        <v>41</v>
      </c>
      <c r="D11" s="195">
        <f>_xlfn.XLOOKUP(C11,'Fee rates and unit costs'!$B$4:$B$16,'Fee rates and unit costs'!$F$4:$F$16,0,0)</f>
        <v>0</v>
      </c>
      <c r="E11" s="196"/>
      <c r="F11" s="197">
        <f t="shared" si="4"/>
        <v>0</v>
      </c>
      <c r="G11" s="198"/>
      <c r="H11" s="199">
        <f t="shared" si="6"/>
        <v>0</v>
      </c>
      <c r="I11" s="376">
        <f t="shared" si="5"/>
        <v>0</v>
      </c>
      <c r="J11" s="200"/>
      <c r="K11" s="201"/>
      <c r="L11" s="201"/>
      <c r="M11" s="201"/>
      <c r="N11" s="458">
        <f>SUM(J11:M14)</f>
        <v>0</v>
      </c>
      <c r="O11" s="417"/>
      <c r="P11" s="419">
        <f>+F11+H11+N11+O11</f>
        <v>0</v>
      </c>
    </row>
    <row r="12" spans="2:16" x14ac:dyDescent="0.25">
      <c r="B12" s="429"/>
      <c r="C12" s="178" t="s">
        <v>41</v>
      </c>
      <c r="D12" s="179">
        <f>_xlfn.XLOOKUP(C12,'Fee rates and unit costs'!$B$4:$B$16,'Fee rates and unit costs'!$F$4:$F$16,0,0)</f>
        <v>0</v>
      </c>
      <c r="E12" s="180"/>
      <c r="F12" s="181">
        <f t="shared" si="4"/>
        <v>0</v>
      </c>
      <c r="G12" s="202"/>
      <c r="H12" s="183">
        <f t="shared" si="6"/>
        <v>0</v>
      </c>
      <c r="I12" s="374">
        <f t="shared" si="5"/>
        <v>0</v>
      </c>
      <c r="J12" s="184"/>
      <c r="K12" s="185"/>
      <c r="L12" s="185"/>
      <c r="M12" s="185"/>
      <c r="N12" s="458"/>
      <c r="O12" s="418"/>
      <c r="P12" s="420"/>
    </row>
    <row r="13" spans="2:16" x14ac:dyDescent="0.25">
      <c r="B13" s="429"/>
      <c r="C13" s="178" t="s">
        <v>41</v>
      </c>
      <c r="D13" s="179">
        <f>_xlfn.XLOOKUP(C13,'Fee rates and unit costs'!$B$4:$B$16,'Fee rates and unit costs'!$F$4:$F$16,0,0)</f>
        <v>0</v>
      </c>
      <c r="E13" s="180"/>
      <c r="F13" s="181">
        <f t="shared" si="4"/>
        <v>0</v>
      </c>
      <c r="G13" s="202"/>
      <c r="H13" s="183">
        <f t="shared" si="6"/>
        <v>0</v>
      </c>
      <c r="I13" s="374">
        <f t="shared" si="5"/>
        <v>0</v>
      </c>
      <c r="J13" s="184"/>
      <c r="K13" s="185"/>
      <c r="L13" s="185"/>
      <c r="M13" s="185"/>
      <c r="N13" s="458"/>
      <c r="O13" s="418"/>
      <c r="P13" s="420"/>
    </row>
    <row r="14" spans="2:16" x14ac:dyDescent="0.25">
      <c r="B14" s="428"/>
      <c r="C14" s="186" t="s">
        <v>41</v>
      </c>
      <c r="D14" s="187">
        <f>_xlfn.XLOOKUP(C14,'Fee rates and unit costs'!$B$4:$B$16,'Fee rates and unit costs'!$F$4:$F$16,0,0)</f>
        <v>0</v>
      </c>
      <c r="E14" s="188"/>
      <c r="F14" s="189">
        <f t="shared" si="4"/>
        <v>0</v>
      </c>
      <c r="G14" s="188"/>
      <c r="H14" s="191">
        <f t="shared" si="6"/>
        <v>0</v>
      </c>
      <c r="I14" s="375">
        <f t="shared" si="5"/>
        <v>0</v>
      </c>
      <c r="J14" s="192"/>
      <c r="K14" s="193"/>
      <c r="L14" s="193"/>
      <c r="M14" s="193"/>
      <c r="N14" s="458"/>
      <c r="O14" s="449"/>
      <c r="P14" s="421"/>
    </row>
    <row r="15" spans="2:16" x14ac:dyDescent="0.25">
      <c r="B15" s="456" t="s">
        <v>43</v>
      </c>
      <c r="C15" s="194" t="s">
        <v>41</v>
      </c>
      <c r="D15" s="195">
        <f>_xlfn.XLOOKUP(C15,'Fee rates and unit costs'!$B$4:$B$16,'Fee rates and unit costs'!$F$4:$F$16,0,0)</f>
        <v>0</v>
      </c>
      <c r="E15" s="196"/>
      <c r="F15" s="197">
        <f t="shared" si="4"/>
        <v>0</v>
      </c>
      <c r="G15" s="196"/>
      <c r="H15" s="199">
        <f t="shared" si="6"/>
        <v>0</v>
      </c>
      <c r="I15" s="376">
        <f t="shared" si="5"/>
        <v>0</v>
      </c>
      <c r="J15" s="200"/>
      <c r="K15" s="201"/>
      <c r="L15" s="201"/>
      <c r="M15" s="201"/>
      <c r="N15" s="458">
        <f>SUM(J15:M17)</f>
        <v>0</v>
      </c>
      <c r="O15" s="417"/>
      <c r="P15" s="419">
        <f>+F15+H15+N15+O15</f>
        <v>0</v>
      </c>
    </row>
    <row r="16" spans="2:16" x14ac:dyDescent="0.25">
      <c r="B16" s="429"/>
      <c r="C16" s="178" t="s">
        <v>41</v>
      </c>
      <c r="D16" s="179">
        <f>_xlfn.XLOOKUP(C16,'Fee rates and unit costs'!$B$4:$B$16,'Fee rates and unit costs'!$F$4:$F$16,0,0)</f>
        <v>0</v>
      </c>
      <c r="E16" s="180"/>
      <c r="F16" s="181">
        <f t="shared" si="4"/>
        <v>0</v>
      </c>
      <c r="G16" s="180"/>
      <c r="H16" s="183">
        <f t="shared" si="6"/>
        <v>0</v>
      </c>
      <c r="I16" s="374">
        <f t="shared" si="5"/>
        <v>0</v>
      </c>
      <c r="J16" s="184"/>
      <c r="K16" s="185"/>
      <c r="L16" s="185"/>
      <c r="M16" s="185"/>
      <c r="N16" s="458"/>
      <c r="O16" s="418"/>
      <c r="P16" s="420"/>
    </row>
    <row r="17" spans="2:18" x14ac:dyDescent="0.25">
      <c r="B17" s="428"/>
      <c r="C17" s="178" t="s">
        <v>41</v>
      </c>
      <c r="D17" s="179">
        <f>_xlfn.XLOOKUP(C17,'Fee rates and unit costs'!$B$4:$B$16,'Fee rates and unit costs'!$F$4:$F$16,0,0)</f>
        <v>0</v>
      </c>
      <c r="E17" s="180"/>
      <c r="F17" s="181">
        <f t="shared" si="4"/>
        <v>0</v>
      </c>
      <c r="G17" s="180"/>
      <c r="H17" s="183">
        <f t="shared" si="6"/>
        <v>0</v>
      </c>
      <c r="I17" s="374">
        <f t="shared" si="5"/>
        <v>0</v>
      </c>
      <c r="J17" s="184"/>
      <c r="K17" s="185"/>
      <c r="L17" s="185"/>
      <c r="M17" s="185"/>
      <c r="N17" s="461"/>
      <c r="O17" s="418"/>
      <c r="P17" s="420"/>
    </row>
    <row r="18" spans="2:18" x14ac:dyDescent="0.25">
      <c r="B18" s="203" t="s">
        <v>44</v>
      </c>
      <c r="C18" s="204" t="s">
        <v>41</v>
      </c>
      <c r="D18" s="205">
        <f>_xlfn.XLOOKUP(C18,'Fee rates and unit costs'!$B$4:$B$16,'Fee rates and unit costs'!$F$4:$F$16,0,0)</f>
        <v>0</v>
      </c>
      <c r="E18" s="206"/>
      <c r="F18" s="207">
        <f t="shared" si="4"/>
        <v>0</v>
      </c>
      <c r="G18" s="206"/>
      <c r="H18" s="208">
        <f t="shared" si="6"/>
        <v>0</v>
      </c>
      <c r="I18" s="377">
        <f t="shared" si="5"/>
        <v>0</v>
      </c>
      <c r="J18" s="209"/>
      <c r="K18" s="210"/>
      <c r="L18" s="210"/>
      <c r="M18" s="210"/>
      <c r="N18" s="211">
        <f>SUM(J18:M18)</f>
        <v>0</v>
      </c>
      <c r="O18" s="212"/>
      <c r="P18" s="213">
        <f>+F18+H18+N18+O18</f>
        <v>0</v>
      </c>
    </row>
    <row r="19" spans="2:18" ht="15.75" thickBot="1" x14ac:dyDescent="0.3">
      <c r="B19" s="214" t="s">
        <v>165</v>
      </c>
      <c r="C19" s="215" t="s">
        <v>41</v>
      </c>
      <c r="D19" s="216">
        <f>_xlfn.XLOOKUP(C19,'Fee rates and unit costs'!$B$4:$B$16,'Fee rates and unit costs'!$F$4:$F$16,0,0)</f>
        <v>0</v>
      </c>
      <c r="E19" s="217"/>
      <c r="F19" s="218">
        <f t="shared" si="4"/>
        <v>0</v>
      </c>
      <c r="G19" s="219"/>
      <c r="H19" s="220">
        <f t="shared" si="6"/>
        <v>0</v>
      </c>
      <c r="I19" s="378">
        <f t="shared" si="5"/>
        <v>0</v>
      </c>
      <c r="J19" s="221"/>
      <c r="K19" s="222"/>
      <c r="L19" s="222"/>
      <c r="M19" s="222"/>
      <c r="N19" s="223">
        <f>SUM(J19:M19)</f>
        <v>0</v>
      </c>
      <c r="O19" s="224"/>
      <c r="P19" s="225">
        <f>+F19+H19+N19+O19</f>
        <v>0</v>
      </c>
    </row>
    <row r="20" spans="2:18" s="135" customFormat="1" ht="15.75" thickBot="1" x14ac:dyDescent="0.3">
      <c r="B20" s="163" t="s">
        <v>45</v>
      </c>
      <c r="C20" s="226"/>
      <c r="D20" s="227"/>
      <c r="E20" s="228">
        <f>SUM(E21:E28)</f>
        <v>0</v>
      </c>
      <c r="F20" s="229">
        <f>SUM(F8:F19)</f>
        <v>0</v>
      </c>
      <c r="G20" s="230">
        <f>SUM(G21:G28)</f>
        <v>0</v>
      </c>
      <c r="H20" s="231">
        <f>SUM(H21:H28)</f>
        <v>0</v>
      </c>
      <c r="I20" s="167">
        <f>SUM(I21:I28)</f>
        <v>0</v>
      </c>
      <c r="J20" s="232">
        <f t="shared" ref="J20:O20" si="7">SUM(J21:J28)</f>
        <v>0</v>
      </c>
      <c r="K20" s="230">
        <f t="shared" si="7"/>
        <v>0</v>
      </c>
      <c r="L20" s="230">
        <f t="shared" si="7"/>
        <v>0</v>
      </c>
      <c r="M20" s="230">
        <f t="shared" si="7"/>
        <v>0</v>
      </c>
      <c r="N20" s="167">
        <f t="shared" si="7"/>
        <v>0</v>
      </c>
      <c r="O20" s="233">
        <f t="shared" si="7"/>
        <v>0</v>
      </c>
      <c r="P20" s="233">
        <f>SUM(P21:P28)</f>
        <v>0</v>
      </c>
    </row>
    <row r="21" spans="2:18" x14ac:dyDescent="0.25">
      <c r="B21" s="427" t="s">
        <v>46</v>
      </c>
      <c r="C21" s="170" t="s">
        <v>41</v>
      </c>
      <c r="D21" s="171">
        <f>_xlfn.XLOOKUP(C21,'Fee rates and unit costs'!$B$4:$B$16,'Fee rates and unit costs'!$F$4:$F$16,0,0)</f>
        <v>0</v>
      </c>
      <c r="E21" s="172"/>
      <c r="F21" s="173">
        <f t="shared" ref="F21:F28" si="8">E21*D21</f>
        <v>0</v>
      </c>
      <c r="G21" s="172"/>
      <c r="H21" s="175">
        <f t="shared" si="6"/>
        <v>0</v>
      </c>
      <c r="I21" s="373">
        <f t="shared" ref="I21:I28" si="9">F21+H21</f>
        <v>0</v>
      </c>
      <c r="J21" s="176"/>
      <c r="K21" s="177"/>
      <c r="L21" s="177"/>
      <c r="M21" s="177"/>
      <c r="N21" s="425">
        <f>SUM(J21:M22)</f>
        <v>0</v>
      </c>
      <c r="O21" s="457"/>
      <c r="P21" s="420">
        <f>++F21+O21+N21+H21</f>
        <v>0</v>
      </c>
    </row>
    <row r="22" spans="2:18" x14ac:dyDescent="0.25">
      <c r="B22" s="428"/>
      <c r="C22" s="186" t="s">
        <v>41</v>
      </c>
      <c r="D22" s="187">
        <f>_xlfn.XLOOKUP(C22,'Fee rates and unit costs'!$B$4:$B$16,'Fee rates and unit costs'!$F$4:$F$16,0,0)</f>
        <v>0</v>
      </c>
      <c r="E22" s="188"/>
      <c r="F22" s="189">
        <f t="shared" si="8"/>
        <v>0</v>
      </c>
      <c r="G22" s="188"/>
      <c r="H22" s="191">
        <f t="shared" si="6"/>
        <v>0</v>
      </c>
      <c r="I22" s="375">
        <f t="shared" si="9"/>
        <v>0</v>
      </c>
      <c r="J22" s="192"/>
      <c r="K22" s="193"/>
      <c r="L22" s="193"/>
      <c r="M22" s="193"/>
      <c r="N22" s="426"/>
      <c r="O22" s="449"/>
      <c r="P22" s="421"/>
    </row>
    <row r="23" spans="2:18" x14ac:dyDescent="0.25">
      <c r="B23" s="456" t="s">
        <v>47</v>
      </c>
      <c r="C23" s="178" t="s">
        <v>41</v>
      </c>
      <c r="D23" s="179">
        <f>_xlfn.XLOOKUP(C23,'Fee rates and unit costs'!$B$4:$B$16,'Fee rates and unit costs'!$F$4:$F$16,0,0)</f>
        <v>0</v>
      </c>
      <c r="E23" s="180"/>
      <c r="F23" s="181">
        <f t="shared" si="8"/>
        <v>0</v>
      </c>
      <c r="G23" s="180"/>
      <c r="H23" s="183">
        <f t="shared" si="6"/>
        <v>0</v>
      </c>
      <c r="I23" s="374">
        <f t="shared" si="9"/>
        <v>0</v>
      </c>
      <c r="J23" s="184"/>
      <c r="K23" s="185"/>
      <c r="L23" s="185"/>
      <c r="M23" s="185"/>
      <c r="N23" s="426">
        <f>SUM(J23:M25)</f>
        <v>0</v>
      </c>
      <c r="O23" s="417"/>
      <c r="P23" s="419">
        <f>+F23+H23+N23+O23</f>
        <v>0</v>
      </c>
    </row>
    <row r="24" spans="2:18" x14ac:dyDescent="0.25">
      <c r="B24" s="429"/>
      <c r="C24" s="178" t="s">
        <v>41</v>
      </c>
      <c r="D24" s="179">
        <f>_xlfn.XLOOKUP(C24,'Fee rates and unit costs'!$B$4:$B$16,'Fee rates and unit costs'!$F$4:$F$16,0,0)</f>
        <v>0</v>
      </c>
      <c r="E24" s="180"/>
      <c r="F24" s="181">
        <f t="shared" si="8"/>
        <v>0</v>
      </c>
      <c r="G24" s="180"/>
      <c r="H24" s="183">
        <f t="shared" si="6"/>
        <v>0</v>
      </c>
      <c r="I24" s="374">
        <f t="shared" si="9"/>
        <v>0</v>
      </c>
      <c r="J24" s="184"/>
      <c r="K24" s="185"/>
      <c r="L24" s="185"/>
      <c r="M24" s="185"/>
      <c r="N24" s="426"/>
      <c r="O24" s="418"/>
      <c r="P24" s="420"/>
    </row>
    <row r="25" spans="2:18" x14ac:dyDescent="0.25">
      <c r="B25" s="428"/>
      <c r="C25" s="178" t="s">
        <v>41</v>
      </c>
      <c r="D25" s="179">
        <f>_xlfn.XLOOKUP(C25,'Fee rates and unit costs'!$B$4:$B$16,'Fee rates and unit costs'!$F$4:$F$16,0,0)</f>
        <v>0</v>
      </c>
      <c r="E25" s="180"/>
      <c r="F25" s="181">
        <f t="shared" si="8"/>
        <v>0</v>
      </c>
      <c r="G25" s="180"/>
      <c r="H25" s="183">
        <f t="shared" si="6"/>
        <v>0</v>
      </c>
      <c r="I25" s="374">
        <f t="shared" si="9"/>
        <v>0</v>
      </c>
      <c r="J25" s="192"/>
      <c r="K25" s="193"/>
      <c r="L25" s="193"/>
      <c r="M25" s="193"/>
      <c r="N25" s="426"/>
      <c r="O25" s="418"/>
      <c r="P25" s="421"/>
    </row>
    <row r="26" spans="2:18" x14ac:dyDescent="0.25">
      <c r="B26" s="234" t="s">
        <v>48</v>
      </c>
      <c r="C26" s="204" t="s">
        <v>41</v>
      </c>
      <c r="D26" s="205">
        <f>_xlfn.XLOOKUP(C26,'Fee rates and unit costs'!$B$4:$B$16,'Fee rates and unit costs'!$F$4:$F$16,0,0)</f>
        <v>0</v>
      </c>
      <c r="E26" s="206"/>
      <c r="F26" s="207">
        <f t="shared" si="8"/>
        <v>0</v>
      </c>
      <c r="G26" s="206"/>
      <c r="H26" s="208">
        <f t="shared" si="6"/>
        <v>0</v>
      </c>
      <c r="I26" s="377">
        <f t="shared" si="9"/>
        <v>0</v>
      </c>
      <c r="J26" s="209"/>
      <c r="K26" s="210"/>
      <c r="L26" s="210"/>
      <c r="M26" s="235"/>
      <c r="N26" s="236">
        <f>SUM(J26:M26)</f>
        <v>0</v>
      </c>
      <c r="O26" s="212"/>
      <c r="P26" s="213">
        <f>+F26+H26+N26+O26</f>
        <v>0</v>
      </c>
    </row>
    <row r="27" spans="2:18" x14ac:dyDescent="0.25">
      <c r="B27" s="234" t="s">
        <v>49</v>
      </c>
      <c r="C27" s="204" t="s">
        <v>41</v>
      </c>
      <c r="D27" s="205">
        <f>_xlfn.XLOOKUP(C27,'Fee rates and unit costs'!$B$4:$B$16,'Fee rates and unit costs'!$F$4:$F$16,0,0)</f>
        <v>0</v>
      </c>
      <c r="E27" s="206"/>
      <c r="F27" s="207">
        <f t="shared" si="8"/>
        <v>0</v>
      </c>
      <c r="G27" s="206"/>
      <c r="H27" s="208">
        <f t="shared" si="6"/>
        <v>0</v>
      </c>
      <c r="I27" s="377">
        <f t="shared" si="9"/>
        <v>0</v>
      </c>
      <c r="J27" s="209"/>
      <c r="K27" s="210"/>
      <c r="L27" s="210"/>
      <c r="M27" s="235"/>
      <c r="N27" s="236">
        <f>SUM(J27:M27)</f>
        <v>0</v>
      </c>
      <c r="O27" s="212"/>
      <c r="P27" s="213">
        <f>+E27+H27+N27+O27</f>
        <v>0</v>
      </c>
    </row>
    <row r="28" spans="2:18" ht="15.75" thickBot="1" x14ac:dyDescent="0.3">
      <c r="B28" s="237" t="s">
        <v>166</v>
      </c>
      <c r="C28" s="186" t="s">
        <v>41</v>
      </c>
      <c r="D28" s="179">
        <f>_xlfn.XLOOKUP(C28,'Fee rates and unit costs'!$B$4:$B$16,'Fee rates and unit costs'!$F$4:$F$16,0,0)</f>
        <v>0</v>
      </c>
      <c r="E28" s="180"/>
      <c r="F28" s="181">
        <f t="shared" si="8"/>
        <v>0</v>
      </c>
      <c r="G28" s="180"/>
      <c r="H28" s="183">
        <f t="shared" si="6"/>
        <v>0</v>
      </c>
      <c r="I28" s="374">
        <f t="shared" si="9"/>
        <v>0</v>
      </c>
      <c r="J28" s="184"/>
      <c r="K28" s="184"/>
      <c r="L28" s="184"/>
      <c r="M28" s="238"/>
      <c r="N28" s="239">
        <f>SUM(J28:M28)</f>
        <v>0</v>
      </c>
      <c r="O28" s="224"/>
      <c r="P28" s="240">
        <f>+E28+H28+N28+O28</f>
        <v>0</v>
      </c>
    </row>
    <row r="29" spans="2:18" s="135" customFormat="1" ht="15.75" thickBot="1" x14ac:dyDescent="0.3">
      <c r="B29" s="241" t="s">
        <v>50</v>
      </c>
      <c r="C29" s="226"/>
      <c r="D29" s="228"/>
      <c r="E29" s="228">
        <f>SUM(E30:E34)</f>
        <v>0</v>
      </c>
      <c r="F29" s="242">
        <f t="shared" ref="F29:P29" si="10">SUM(F30:F34)</f>
        <v>0</v>
      </c>
      <c r="G29" s="228">
        <f t="shared" si="10"/>
        <v>0</v>
      </c>
      <c r="H29" s="229">
        <f t="shared" si="10"/>
        <v>0</v>
      </c>
      <c r="I29" s="167">
        <f t="shared" si="10"/>
        <v>0</v>
      </c>
      <c r="J29" s="168">
        <f t="shared" si="10"/>
        <v>0</v>
      </c>
      <c r="K29" s="228">
        <f t="shared" si="10"/>
        <v>0</v>
      </c>
      <c r="L29" s="228">
        <f t="shared" si="10"/>
        <v>0</v>
      </c>
      <c r="M29" s="227">
        <f t="shared" si="10"/>
        <v>0</v>
      </c>
      <c r="N29" s="167">
        <f>SUM(N30:N34)</f>
        <v>0</v>
      </c>
      <c r="O29" s="233">
        <f t="shared" si="10"/>
        <v>0</v>
      </c>
      <c r="P29" s="233">
        <f t="shared" si="10"/>
        <v>0</v>
      </c>
      <c r="R29" s="152"/>
    </row>
    <row r="30" spans="2:18" x14ac:dyDescent="0.25">
      <c r="B30" s="427" t="s">
        <v>51</v>
      </c>
      <c r="C30" s="170" t="s">
        <v>41</v>
      </c>
      <c r="D30" s="171">
        <f>_xlfn.XLOOKUP(C30,'Fee rates and unit costs'!$B$4:$B$16,'Fee rates and unit costs'!$F$4:$F$16,0,0)</f>
        <v>0</v>
      </c>
      <c r="E30" s="172"/>
      <c r="F30" s="181">
        <f>E30*D30</f>
        <v>0</v>
      </c>
      <c r="G30" s="172"/>
      <c r="H30" s="183">
        <f t="shared" ref="H30:H34" si="11">D30*G30</f>
        <v>0</v>
      </c>
      <c r="I30" s="374">
        <f>F30+H30</f>
        <v>0</v>
      </c>
      <c r="J30" s="255"/>
      <c r="K30" s="257"/>
      <c r="L30" s="257"/>
      <c r="M30" s="177"/>
      <c r="N30" s="425">
        <f>SUM(J30:M31)</f>
        <v>0</v>
      </c>
      <c r="O30" s="435"/>
      <c r="P30" s="462">
        <f>F30+O30+N30+H30</f>
        <v>0</v>
      </c>
      <c r="R30" s="146"/>
    </row>
    <row r="31" spans="2:18" x14ac:dyDescent="0.25">
      <c r="B31" s="428"/>
      <c r="C31" s="186" t="s">
        <v>41</v>
      </c>
      <c r="D31" s="254">
        <f>_xlfn.XLOOKUP(C31,'Fee rates and unit costs'!$B$4:$B$16,'Fee rates and unit costs'!$F$4:$F$16,0,0)</f>
        <v>0</v>
      </c>
      <c r="E31" s="188"/>
      <c r="F31" s="189">
        <f>E31*D31</f>
        <v>0</v>
      </c>
      <c r="G31" s="188"/>
      <c r="H31" s="191">
        <f t="shared" si="11"/>
        <v>0</v>
      </c>
      <c r="I31" s="375">
        <f>F31+H31</f>
        <v>0</v>
      </c>
      <c r="J31" s="256"/>
      <c r="K31" s="258"/>
      <c r="L31" s="258"/>
      <c r="M31" s="193"/>
      <c r="N31" s="426"/>
      <c r="O31" s="436"/>
      <c r="P31" s="463"/>
    </row>
    <row r="32" spans="2:18" x14ac:dyDescent="0.25">
      <c r="B32" s="234" t="s">
        <v>52</v>
      </c>
      <c r="C32" s="194" t="s">
        <v>41</v>
      </c>
      <c r="D32" s="179">
        <f>_xlfn.XLOOKUP(C32,'Fee rates and unit costs'!$B$4:$B$16,'Fee rates and unit costs'!$F$4:$F$16,0,0)</f>
        <v>0</v>
      </c>
      <c r="E32" s="180"/>
      <c r="F32" s="181">
        <f>E32*D32</f>
        <v>0</v>
      </c>
      <c r="G32" s="180"/>
      <c r="H32" s="183">
        <f t="shared" si="11"/>
        <v>0</v>
      </c>
      <c r="I32" s="374">
        <f>F32+H32</f>
        <v>0</v>
      </c>
      <c r="J32" s="209"/>
      <c r="K32" s="210"/>
      <c r="L32" s="210"/>
      <c r="M32" s="235"/>
      <c r="N32" s="236">
        <f>SUM(J32:M32)</f>
        <v>0</v>
      </c>
      <c r="O32" s="243"/>
      <c r="P32" s="213">
        <f>+F32+O32+N32+H32</f>
        <v>0</v>
      </c>
      <c r="R32" s="146"/>
    </row>
    <row r="33" spans="2:18" x14ac:dyDescent="0.25">
      <c r="B33" s="234" t="s">
        <v>53</v>
      </c>
      <c r="C33" s="204" t="s">
        <v>41</v>
      </c>
      <c r="D33" s="205">
        <f>_xlfn.XLOOKUP(C33,'Fee rates and unit costs'!$B$4:$B$16,'Fee rates and unit costs'!$F$4:$F$16,0,0)</f>
        <v>0</v>
      </c>
      <c r="E33" s="206"/>
      <c r="F33" s="207">
        <f>E33*D33</f>
        <v>0</v>
      </c>
      <c r="G33" s="206"/>
      <c r="H33" s="208">
        <f t="shared" si="11"/>
        <v>0</v>
      </c>
      <c r="I33" s="377">
        <f>F33+H33</f>
        <v>0</v>
      </c>
      <c r="J33" s="209"/>
      <c r="K33" s="210"/>
      <c r="L33" s="210"/>
      <c r="M33" s="235"/>
      <c r="N33" s="236">
        <f>SUM(J33:M33)</f>
        <v>0</v>
      </c>
      <c r="O33" s="243"/>
      <c r="P33" s="213">
        <f>+F33+O33+N33+H33</f>
        <v>0</v>
      </c>
      <c r="R33" s="146"/>
    </row>
    <row r="34" spans="2:18" ht="15.75" thickBot="1" x14ac:dyDescent="0.3">
      <c r="B34" s="244" t="s">
        <v>54</v>
      </c>
      <c r="C34" s="186" t="s">
        <v>41</v>
      </c>
      <c r="D34" s="179">
        <f>_xlfn.XLOOKUP(C34,'Fee rates and unit costs'!$B$4:$B$16,'Fee rates and unit costs'!$F$4:$F$16,0,0)</f>
        <v>0</v>
      </c>
      <c r="E34" s="180"/>
      <c r="F34" s="181">
        <f>E34*D34</f>
        <v>0</v>
      </c>
      <c r="G34" s="180"/>
      <c r="H34" s="183">
        <f t="shared" si="11"/>
        <v>0</v>
      </c>
      <c r="I34" s="374">
        <f>F34+H34</f>
        <v>0</v>
      </c>
      <c r="J34" s="200"/>
      <c r="K34" s="201"/>
      <c r="L34" s="201"/>
      <c r="M34" s="245"/>
      <c r="N34" s="236">
        <f>SUM(J34:M34)</f>
        <v>0</v>
      </c>
      <c r="O34" s="246"/>
      <c r="P34" s="247">
        <f>+F34+O34+N34+H34</f>
        <v>0</v>
      </c>
    </row>
    <row r="35" spans="2:18" ht="15.75" thickBot="1" x14ac:dyDescent="0.3">
      <c r="B35" s="248" t="s">
        <v>96</v>
      </c>
      <c r="C35" s="249"/>
      <c r="D35" s="106"/>
      <c r="E35" s="138">
        <f t="shared" ref="E35:J35" si="12">E36+E49+E58</f>
        <v>0</v>
      </c>
      <c r="F35" s="139">
        <f t="shared" si="12"/>
        <v>0</v>
      </c>
      <c r="G35" s="138">
        <f t="shared" si="12"/>
        <v>0</v>
      </c>
      <c r="H35" s="140">
        <f t="shared" si="12"/>
        <v>0</v>
      </c>
      <c r="I35" s="141">
        <f t="shared" si="12"/>
        <v>0</v>
      </c>
      <c r="J35" s="381">
        <f t="shared" si="12"/>
        <v>0</v>
      </c>
      <c r="K35" s="138">
        <f t="shared" ref="K35:O35" si="13">K36+K49+K58</f>
        <v>0</v>
      </c>
      <c r="L35" s="138">
        <f>L36+L49+L58</f>
        <v>0</v>
      </c>
      <c r="M35" s="138">
        <f t="shared" si="13"/>
        <v>0</v>
      </c>
      <c r="N35" s="141">
        <f>N36+N49+N58</f>
        <v>0</v>
      </c>
      <c r="O35" s="144">
        <f t="shared" si="13"/>
        <v>0</v>
      </c>
      <c r="P35" s="144">
        <f>P36+P49+P58</f>
        <v>0</v>
      </c>
    </row>
    <row r="36" spans="2:18" ht="15.75" thickBot="1" x14ac:dyDescent="0.3">
      <c r="B36" s="163" t="s">
        <v>102</v>
      </c>
      <c r="C36" s="226"/>
      <c r="D36" s="165"/>
      <c r="E36" s="165">
        <f t="shared" ref="E36:F36" si="14">SUM(E37:E48)</f>
        <v>0</v>
      </c>
      <c r="F36" s="166">
        <f t="shared" si="14"/>
        <v>0</v>
      </c>
      <c r="G36" s="165">
        <f>SUM(G37:G48)</f>
        <v>0</v>
      </c>
      <c r="H36" s="231">
        <f t="shared" ref="H36:O36" si="15">SUM(H37:H48)</f>
        <v>0</v>
      </c>
      <c r="I36" s="167">
        <f t="shared" si="15"/>
        <v>0</v>
      </c>
      <c r="J36" s="168">
        <f t="shared" si="15"/>
        <v>0</v>
      </c>
      <c r="K36" s="165">
        <f t="shared" si="15"/>
        <v>0</v>
      </c>
      <c r="L36" s="165">
        <f t="shared" si="15"/>
        <v>0</v>
      </c>
      <c r="M36" s="165">
        <f t="shared" si="15"/>
        <v>0</v>
      </c>
      <c r="N36" s="167">
        <f>SUM(N37:N48)</f>
        <v>0</v>
      </c>
      <c r="O36" s="233">
        <f t="shared" si="15"/>
        <v>0</v>
      </c>
      <c r="P36" s="233">
        <f>SUM(P37:P48)</f>
        <v>0</v>
      </c>
    </row>
    <row r="37" spans="2:18" x14ac:dyDescent="0.25">
      <c r="B37" s="427" t="s">
        <v>103</v>
      </c>
      <c r="C37" s="170" t="s">
        <v>41</v>
      </c>
      <c r="D37" s="171">
        <f>_xlfn.XLOOKUP(C37,'Fee rates and unit costs'!$B$4:$B$16,'Fee rates and unit costs'!$F$4:$F$16,0,0)</f>
        <v>0</v>
      </c>
      <c r="E37" s="172"/>
      <c r="F37" s="173">
        <f t="shared" ref="F37:F48" si="16">E37*D37</f>
        <v>0</v>
      </c>
      <c r="G37" s="172"/>
      <c r="H37" s="175">
        <f t="shared" ref="H37:H48" si="17">D37*G37</f>
        <v>0</v>
      </c>
      <c r="I37" s="373">
        <f t="shared" ref="I37:I48" si="18">F37+H37</f>
        <v>0</v>
      </c>
      <c r="J37" s="176"/>
      <c r="K37" s="177"/>
      <c r="L37" s="177"/>
      <c r="M37" s="177"/>
      <c r="N37" s="460">
        <f>SUM(J37:M39)</f>
        <v>0</v>
      </c>
      <c r="O37" s="418"/>
      <c r="P37" s="420">
        <f>F37+H37+N37+O37</f>
        <v>0</v>
      </c>
    </row>
    <row r="38" spans="2:18" x14ac:dyDescent="0.25">
      <c r="B38" s="429"/>
      <c r="C38" s="178" t="s">
        <v>41</v>
      </c>
      <c r="D38" s="179">
        <f>_xlfn.XLOOKUP(C38,'Fee rates and unit costs'!$B$4:$B$16,'Fee rates and unit costs'!$F$4:$F$16,0,0)</f>
        <v>0</v>
      </c>
      <c r="E38" s="180"/>
      <c r="F38" s="181">
        <f t="shared" si="16"/>
        <v>0</v>
      </c>
      <c r="G38" s="180"/>
      <c r="H38" s="183">
        <f t="shared" si="17"/>
        <v>0</v>
      </c>
      <c r="I38" s="374">
        <f t="shared" si="18"/>
        <v>0</v>
      </c>
      <c r="J38" s="184"/>
      <c r="K38" s="185"/>
      <c r="L38" s="185"/>
      <c r="M38" s="185"/>
      <c r="N38" s="458"/>
      <c r="O38" s="418"/>
      <c r="P38" s="420"/>
    </row>
    <row r="39" spans="2:18" x14ac:dyDescent="0.25">
      <c r="B39" s="428"/>
      <c r="C39" s="186" t="s">
        <v>41</v>
      </c>
      <c r="D39" s="187">
        <f>_xlfn.XLOOKUP(C39,'Fee rates and unit costs'!$B$4:$B$16,'Fee rates and unit costs'!$F$4:$F$16,0,0)</f>
        <v>0</v>
      </c>
      <c r="E39" s="188"/>
      <c r="F39" s="189">
        <f t="shared" si="16"/>
        <v>0</v>
      </c>
      <c r="G39" s="188"/>
      <c r="H39" s="191">
        <f t="shared" si="17"/>
        <v>0</v>
      </c>
      <c r="I39" s="375">
        <f t="shared" si="18"/>
        <v>0</v>
      </c>
      <c r="J39" s="192"/>
      <c r="K39" s="193"/>
      <c r="L39" s="193"/>
      <c r="M39" s="193"/>
      <c r="N39" s="458"/>
      <c r="O39" s="449"/>
      <c r="P39" s="421"/>
    </row>
    <row r="40" spans="2:18" x14ac:dyDescent="0.25">
      <c r="B40" s="456" t="s">
        <v>56</v>
      </c>
      <c r="C40" s="194" t="s">
        <v>41</v>
      </c>
      <c r="D40" s="195">
        <f>_xlfn.XLOOKUP(C40,'Fee rates and unit costs'!$B$4:$B$16,'Fee rates and unit costs'!$F$4:$F$16,0,0)</f>
        <v>0</v>
      </c>
      <c r="E40" s="196"/>
      <c r="F40" s="197">
        <f t="shared" si="16"/>
        <v>0</v>
      </c>
      <c r="G40" s="196"/>
      <c r="H40" s="199">
        <f t="shared" si="17"/>
        <v>0</v>
      </c>
      <c r="I40" s="376">
        <f t="shared" si="18"/>
        <v>0</v>
      </c>
      <c r="J40" s="184"/>
      <c r="K40" s="185"/>
      <c r="L40" s="185"/>
      <c r="M40" s="185"/>
      <c r="N40" s="458">
        <f>SUM(J40:M43)</f>
        <v>0</v>
      </c>
      <c r="O40" s="417"/>
      <c r="P40" s="419">
        <f>F40+H40+N40+O40</f>
        <v>0</v>
      </c>
    </row>
    <row r="41" spans="2:18" x14ac:dyDescent="0.25">
      <c r="B41" s="429"/>
      <c r="C41" s="178" t="s">
        <v>41</v>
      </c>
      <c r="D41" s="179">
        <f>_xlfn.XLOOKUP(C41,'Fee rates and unit costs'!$B$4:$B$16,'Fee rates and unit costs'!$F$4:$F$16,0,0)</f>
        <v>0</v>
      </c>
      <c r="E41" s="180"/>
      <c r="F41" s="181">
        <f t="shared" si="16"/>
        <v>0</v>
      </c>
      <c r="G41" s="180"/>
      <c r="H41" s="183">
        <f t="shared" si="17"/>
        <v>0</v>
      </c>
      <c r="I41" s="374">
        <f t="shared" si="18"/>
        <v>0</v>
      </c>
      <c r="J41" s="184"/>
      <c r="K41" s="185"/>
      <c r="L41" s="185"/>
      <c r="M41" s="185"/>
      <c r="N41" s="458"/>
      <c r="O41" s="418"/>
      <c r="P41" s="420"/>
    </row>
    <row r="42" spans="2:18" x14ac:dyDescent="0.25">
      <c r="B42" s="429"/>
      <c r="C42" s="178" t="s">
        <v>41</v>
      </c>
      <c r="D42" s="179">
        <f>_xlfn.XLOOKUP(C42,'Fee rates and unit costs'!$B$4:$B$16,'Fee rates and unit costs'!$F$4:$F$16,0,0)</f>
        <v>0</v>
      </c>
      <c r="E42" s="180"/>
      <c r="F42" s="181">
        <f t="shared" si="16"/>
        <v>0</v>
      </c>
      <c r="G42" s="180"/>
      <c r="H42" s="183">
        <f t="shared" si="17"/>
        <v>0</v>
      </c>
      <c r="I42" s="374">
        <f t="shared" si="18"/>
        <v>0</v>
      </c>
      <c r="J42" s="184"/>
      <c r="K42" s="185"/>
      <c r="L42" s="185"/>
      <c r="M42" s="185"/>
      <c r="N42" s="458"/>
      <c r="O42" s="418"/>
      <c r="P42" s="420"/>
    </row>
    <row r="43" spans="2:18" x14ac:dyDescent="0.25">
      <c r="B43" s="428"/>
      <c r="C43" s="186" t="s">
        <v>41</v>
      </c>
      <c r="D43" s="187">
        <f>_xlfn.XLOOKUP(C43,'Fee rates and unit costs'!$B$4:$B$16,'Fee rates and unit costs'!$F$4:$F$16,0,0)</f>
        <v>0</v>
      </c>
      <c r="E43" s="188"/>
      <c r="F43" s="189">
        <f t="shared" si="16"/>
        <v>0</v>
      </c>
      <c r="G43" s="188"/>
      <c r="H43" s="191">
        <f t="shared" si="17"/>
        <v>0</v>
      </c>
      <c r="I43" s="375">
        <f t="shared" si="18"/>
        <v>0</v>
      </c>
      <c r="J43" s="192"/>
      <c r="K43" s="193"/>
      <c r="L43" s="193"/>
      <c r="M43" s="193"/>
      <c r="N43" s="458"/>
      <c r="O43" s="449"/>
      <c r="P43" s="421"/>
    </row>
    <row r="44" spans="2:18" x14ac:dyDescent="0.25">
      <c r="B44" s="429" t="s">
        <v>57</v>
      </c>
      <c r="C44" s="178" t="s">
        <v>41</v>
      </c>
      <c r="D44" s="179">
        <f>_xlfn.XLOOKUP(C44,'Fee rates and unit costs'!$B$4:$B$16,'Fee rates and unit costs'!$F$4:$F$16,0,0)</f>
        <v>0</v>
      </c>
      <c r="E44" s="180"/>
      <c r="F44" s="181">
        <f t="shared" si="16"/>
        <v>0</v>
      </c>
      <c r="G44" s="180"/>
      <c r="H44" s="183">
        <f t="shared" si="17"/>
        <v>0</v>
      </c>
      <c r="I44" s="374">
        <f t="shared" si="18"/>
        <v>0</v>
      </c>
      <c r="J44" s="200"/>
      <c r="K44" s="201"/>
      <c r="L44" s="201"/>
      <c r="M44" s="201"/>
      <c r="N44" s="458">
        <f>SUM(J44:M46)</f>
        <v>0</v>
      </c>
      <c r="O44" s="417"/>
      <c r="P44" s="419">
        <f>F44+H44+N44+O44</f>
        <v>0</v>
      </c>
    </row>
    <row r="45" spans="2:18" x14ac:dyDescent="0.25">
      <c r="B45" s="429"/>
      <c r="C45" s="178" t="s">
        <v>41</v>
      </c>
      <c r="D45" s="179">
        <f>_xlfn.XLOOKUP(C45,'Fee rates and unit costs'!$B$4:$B$16,'Fee rates and unit costs'!$F$4:$F$16,0,0)</f>
        <v>0</v>
      </c>
      <c r="E45" s="180"/>
      <c r="F45" s="181">
        <f t="shared" si="16"/>
        <v>0</v>
      </c>
      <c r="G45" s="180"/>
      <c r="H45" s="183">
        <f t="shared" si="17"/>
        <v>0</v>
      </c>
      <c r="I45" s="374">
        <f t="shared" si="18"/>
        <v>0</v>
      </c>
      <c r="J45" s="184"/>
      <c r="K45" s="185"/>
      <c r="L45" s="185"/>
      <c r="M45" s="185"/>
      <c r="N45" s="458"/>
      <c r="O45" s="418"/>
      <c r="P45" s="420"/>
    </row>
    <row r="46" spans="2:18" x14ac:dyDescent="0.25">
      <c r="B46" s="428"/>
      <c r="C46" s="186" t="s">
        <v>41</v>
      </c>
      <c r="D46" s="187">
        <f>_xlfn.XLOOKUP(C46,'Fee rates and unit costs'!$B$4:$B$16,'Fee rates and unit costs'!$F$4:$F$16,0,0)</f>
        <v>0</v>
      </c>
      <c r="E46" s="188"/>
      <c r="F46" s="189">
        <f t="shared" si="16"/>
        <v>0</v>
      </c>
      <c r="G46" s="188"/>
      <c r="H46" s="191">
        <f t="shared" si="17"/>
        <v>0</v>
      </c>
      <c r="I46" s="375">
        <f t="shared" si="18"/>
        <v>0</v>
      </c>
      <c r="J46" s="192"/>
      <c r="K46" s="193"/>
      <c r="L46" s="193"/>
      <c r="M46" s="193"/>
      <c r="N46" s="458"/>
      <c r="O46" s="449"/>
      <c r="P46" s="421"/>
    </row>
    <row r="47" spans="2:18" x14ac:dyDescent="0.25">
      <c r="B47" s="203" t="s">
        <v>58</v>
      </c>
      <c r="C47" s="204" t="s">
        <v>41</v>
      </c>
      <c r="D47" s="205">
        <f>_xlfn.XLOOKUP(C47,'Fee rates and unit costs'!$B$4:$B$16,'Fee rates and unit costs'!$F$4:$F$16,0,0)</f>
        <v>0</v>
      </c>
      <c r="E47" s="206"/>
      <c r="F47" s="207">
        <f t="shared" si="16"/>
        <v>0</v>
      </c>
      <c r="G47" s="206"/>
      <c r="H47" s="208">
        <f t="shared" si="17"/>
        <v>0</v>
      </c>
      <c r="I47" s="377">
        <f t="shared" si="18"/>
        <v>0</v>
      </c>
      <c r="J47" s="209"/>
      <c r="K47" s="210"/>
      <c r="L47" s="210"/>
      <c r="M47" s="235"/>
      <c r="N47" s="211">
        <f>SUM(J47:M47)</f>
        <v>0</v>
      </c>
      <c r="O47" s="212"/>
      <c r="P47" s="213">
        <f>F47+H47+N47+O47</f>
        <v>0</v>
      </c>
    </row>
    <row r="48" spans="2:18" ht="15.75" thickBot="1" x14ac:dyDescent="0.3">
      <c r="B48" s="259" t="s">
        <v>157</v>
      </c>
      <c r="C48" s="186" t="s">
        <v>41</v>
      </c>
      <c r="D48" s="179">
        <f>_xlfn.XLOOKUP(C48,'Fee rates and unit costs'!$B$4:$B$16,'Fee rates and unit costs'!$F$4:$F$16,0,0)</f>
        <v>0</v>
      </c>
      <c r="E48" s="180"/>
      <c r="F48" s="189">
        <f t="shared" si="16"/>
        <v>0</v>
      </c>
      <c r="G48" s="188"/>
      <c r="H48" s="191">
        <f t="shared" si="17"/>
        <v>0</v>
      </c>
      <c r="I48" s="375">
        <f t="shared" si="18"/>
        <v>0</v>
      </c>
      <c r="J48" s="200"/>
      <c r="K48" s="201"/>
      <c r="L48" s="201"/>
      <c r="M48" s="245"/>
      <c r="N48" s="251">
        <f>SUM(J48:M48)</f>
        <v>0</v>
      </c>
      <c r="O48" s="252"/>
      <c r="P48" s="213">
        <f>F48+H48+N48+O48</f>
        <v>0</v>
      </c>
    </row>
    <row r="49" spans="2:18" ht="15.75" thickBot="1" x14ac:dyDescent="0.3">
      <c r="B49" s="241" t="s">
        <v>104</v>
      </c>
      <c r="C49" s="226"/>
      <c r="D49" s="230"/>
      <c r="E49" s="230">
        <f t="shared" ref="E49:F49" si="19">SUM(E50:E57)</f>
        <v>0</v>
      </c>
      <c r="F49" s="231">
        <f t="shared" si="19"/>
        <v>0</v>
      </c>
      <c r="G49" s="230">
        <f t="shared" ref="G49:P49" si="20">SUM(G50:G57)</f>
        <v>0</v>
      </c>
      <c r="H49" s="231">
        <f t="shared" si="20"/>
        <v>0</v>
      </c>
      <c r="I49" s="167">
        <f t="shared" si="20"/>
        <v>0</v>
      </c>
      <c r="J49" s="232">
        <f t="shared" si="20"/>
        <v>0</v>
      </c>
      <c r="K49" s="230">
        <f t="shared" si="20"/>
        <v>0</v>
      </c>
      <c r="L49" s="230">
        <f t="shared" si="20"/>
        <v>0</v>
      </c>
      <c r="M49" s="230">
        <f t="shared" si="20"/>
        <v>0</v>
      </c>
      <c r="N49" s="167">
        <f t="shared" si="20"/>
        <v>0</v>
      </c>
      <c r="O49" s="233">
        <f t="shared" si="20"/>
        <v>0</v>
      </c>
      <c r="P49" s="233">
        <f t="shared" si="20"/>
        <v>0</v>
      </c>
    </row>
    <row r="50" spans="2:18" x14ac:dyDescent="0.25">
      <c r="B50" s="427" t="s">
        <v>60</v>
      </c>
      <c r="C50" s="170" t="s">
        <v>41</v>
      </c>
      <c r="D50" s="171">
        <f>_xlfn.XLOOKUP(C50,'Fee rates and unit costs'!$B$4:$B$16,'Fee rates and unit costs'!$F$4:$F$16,0,0)</f>
        <v>0</v>
      </c>
      <c r="E50" s="172"/>
      <c r="F50" s="173">
        <f t="shared" ref="F50:F57" si="21">E50*D50</f>
        <v>0</v>
      </c>
      <c r="G50" s="172"/>
      <c r="H50" s="183">
        <f>D50*G50</f>
        <v>0</v>
      </c>
      <c r="I50" s="374">
        <f t="shared" ref="I50:I57" si="22">F50+H50</f>
        <v>0</v>
      </c>
      <c r="J50" s="176"/>
      <c r="K50" s="177"/>
      <c r="L50" s="177"/>
      <c r="M50" s="177"/>
      <c r="N50" s="425">
        <f>SUM(J50:M51)</f>
        <v>0</v>
      </c>
      <c r="O50" s="457"/>
      <c r="P50" s="420">
        <f>+F50+O50+N50+H50</f>
        <v>0</v>
      </c>
    </row>
    <row r="51" spans="2:18" x14ac:dyDescent="0.25">
      <c r="B51" s="428"/>
      <c r="C51" s="186" t="s">
        <v>41</v>
      </c>
      <c r="D51" s="187">
        <f>_xlfn.XLOOKUP(C51,'Fee rates and unit costs'!$B$4:$B$16,'Fee rates and unit costs'!$F$4:$F$16,0,0)</f>
        <v>0</v>
      </c>
      <c r="E51" s="188"/>
      <c r="F51" s="189">
        <f t="shared" si="21"/>
        <v>0</v>
      </c>
      <c r="G51" s="188"/>
      <c r="H51" s="191">
        <f t="shared" ref="H51:H57" si="23">D51*G51</f>
        <v>0</v>
      </c>
      <c r="I51" s="375">
        <f t="shared" si="22"/>
        <v>0</v>
      </c>
      <c r="J51" s="192"/>
      <c r="K51" s="193"/>
      <c r="L51" s="193"/>
      <c r="M51" s="193"/>
      <c r="N51" s="426"/>
      <c r="O51" s="449"/>
      <c r="P51" s="421"/>
    </row>
    <row r="52" spans="2:18" x14ac:dyDescent="0.25">
      <c r="B52" s="456" t="s">
        <v>61</v>
      </c>
      <c r="C52" s="194" t="s">
        <v>41</v>
      </c>
      <c r="D52" s="195">
        <f>_xlfn.XLOOKUP(C52,'Fee rates and unit costs'!$B$4:$B$16,'Fee rates and unit costs'!$F$4:$F$16,0,0)</f>
        <v>0</v>
      </c>
      <c r="E52" s="196"/>
      <c r="F52" s="197">
        <f t="shared" si="21"/>
        <v>0</v>
      </c>
      <c r="G52" s="196"/>
      <c r="H52" s="183">
        <f t="shared" si="23"/>
        <v>0</v>
      </c>
      <c r="I52" s="374">
        <f t="shared" si="22"/>
        <v>0</v>
      </c>
      <c r="J52" s="184"/>
      <c r="K52" s="185"/>
      <c r="L52" s="185"/>
      <c r="M52" s="185"/>
      <c r="N52" s="426">
        <f>SUM(J52:M54)</f>
        <v>0</v>
      </c>
      <c r="O52" s="417"/>
      <c r="P52" s="419">
        <f>+F52+H52+N52+O52</f>
        <v>0</v>
      </c>
    </row>
    <row r="53" spans="2:18" x14ac:dyDescent="0.25">
      <c r="B53" s="429"/>
      <c r="C53" s="178" t="s">
        <v>41</v>
      </c>
      <c r="D53" s="179">
        <f>_xlfn.XLOOKUP(C53,'Fee rates and unit costs'!$B$4:$B$16,'Fee rates and unit costs'!$F$4:$F$16,0,0)</f>
        <v>0</v>
      </c>
      <c r="E53" s="180"/>
      <c r="F53" s="181">
        <f t="shared" si="21"/>
        <v>0</v>
      </c>
      <c r="G53" s="180"/>
      <c r="H53" s="183">
        <f t="shared" si="23"/>
        <v>0</v>
      </c>
      <c r="I53" s="374">
        <f t="shared" si="22"/>
        <v>0</v>
      </c>
      <c r="J53" s="184"/>
      <c r="K53" s="185"/>
      <c r="L53" s="185"/>
      <c r="M53" s="185"/>
      <c r="N53" s="426"/>
      <c r="O53" s="418"/>
      <c r="P53" s="420"/>
    </row>
    <row r="54" spans="2:18" x14ac:dyDescent="0.25">
      <c r="B54" s="428"/>
      <c r="C54" s="186" t="s">
        <v>41</v>
      </c>
      <c r="D54" s="187">
        <f>_xlfn.XLOOKUP(C54,'Fee rates and unit costs'!$B$4:$B$16,'Fee rates and unit costs'!$F$4:$F$16,0,0)</f>
        <v>0</v>
      </c>
      <c r="E54" s="188"/>
      <c r="F54" s="189">
        <f t="shared" si="21"/>
        <v>0</v>
      </c>
      <c r="G54" s="188"/>
      <c r="H54" s="191">
        <f t="shared" si="23"/>
        <v>0</v>
      </c>
      <c r="I54" s="375">
        <f t="shared" si="22"/>
        <v>0</v>
      </c>
      <c r="J54" s="192"/>
      <c r="K54" s="193"/>
      <c r="L54" s="193"/>
      <c r="M54" s="193"/>
      <c r="N54" s="426"/>
      <c r="O54" s="418"/>
      <c r="P54" s="421"/>
    </row>
    <row r="55" spans="2:18" x14ac:dyDescent="0.25">
      <c r="B55" s="203" t="s">
        <v>105</v>
      </c>
      <c r="C55" s="186" t="s">
        <v>41</v>
      </c>
      <c r="D55" s="205">
        <f>_xlfn.XLOOKUP(C55,'Fee rates and unit costs'!$B$4:$B$16,'Fee rates and unit costs'!$F$4:$F$16,0,0)</f>
        <v>0</v>
      </c>
      <c r="E55" s="206"/>
      <c r="F55" s="207">
        <f t="shared" si="21"/>
        <v>0</v>
      </c>
      <c r="G55" s="206"/>
      <c r="H55" s="208">
        <f t="shared" si="23"/>
        <v>0</v>
      </c>
      <c r="I55" s="377">
        <f t="shared" si="22"/>
        <v>0</v>
      </c>
      <c r="J55" s="209"/>
      <c r="K55" s="210"/>
      <c r="L55" s="210"/>
      <c r="M55" s="235"/>
      <c r="N55" s="236">
        <f>SUM(J55:M55)</f>
        <v>0</v>
      </c>
      <c r="O55" s="212"/>
      <c r="P55" s="213">
        <f>+F55+H55+N55+O55</f>
        <v>0</v>
      </c>
    </row>
    <row r="56" spans="2:18" x14ac:dyDescent="0.25">
      <c r="B56" s="234" t="s">
        <v>106</v>
      </c>
      <c r="C56" s="186" t="s">
        <v>41</v>
      </c>
      <c r="D56" s="187">
        <f>_xlfn.XLOOKUP(C56,'Fee rates and unit costs'!$B$4:$B$16,'Fee rates and unit costs'!$F$4:$F$16,0,0)</f>
        <v>0</v>
      </c>
      <c r="E56" s="188"/>
      <c r="F56" s="189">
        <f t="shared" si="21"/>
        <v>0</v>
      </c>
      <c r="G56" s="188"/>
      <c r="H56" s="191">
        <f t="shared" si="23"/>
        <v>0</v>
      </c>
      <c r="I56" s="375">
        <f t="shared" si="22"/>
        <v>0</v>
      </c>
      <c r="J56" s="209"/>
      <c r="K56" s="210"/>
      <c r="L56" s="210"/>
      <c r="M56" s="235"/>
      <c r="N56" s="236">
        <f>SUM(J56:M56)</f>
        <v>0</v>
      </c>
      <c r="O56" s="212"/>
      <c r="P56" s="213">
        <f>+F56+H56+N56+O56</f>
        <v>0</v>
      </c>
    </row>
    <row r="57" spans="2:18" ht="15.75" thickBot="1" x14ac:dyDescent="0.3">
      <c r="B57" s="237" t="s">
        <v>158</v>
      </c>
      <c r="C57" s="186" t="s">
        <v>41</v>
      </c>
      <c r="D57" s="179">
        <f>_xlfn.XLOOKUP(C57,'Fee rates and unit costs'!$B$4:$B$16,'Fee rates and unit costs'!$F$4:$F$16,0,0)</f>
        <v>0</v>
      </c>
      <c r="E57" s="180"/>
      <c r="F57" s="181">
        <f t="shared" si="21"/>
        <v>0</v>
      </c>
      <c r="G57" s="180"/>
      <c r="H57" s="183">
        <f t="shared" si="23"/>
        <v>0</v>
      </c>
      <c r="I57" s="374">
        <f t="shared" si="22"/>
        <v>0</v>
      </c>
      <c r="J57" s="184"/>
      <c r="K57" s="184"/>
      <c r="L57" s="184"/>
      <c r="M57" s="238"/>
      <c r="N57" s="236">
        <f>SUM(J57:M57)</f>
        <v>0</v>
      </c>
      <c r="O57" s="224"/>
      <c r="P57" s="213">
        <f>+F57+H57+N57+O57</f>
        <v>0</v>
      </c>
    </row>
    <row r="58" spans="2:18" ht="15.75" thickBot="1" x14ac:dyDescent="0.3">
      <c r="B58" s="241" t="s">
        <v>107</v>
      </c>
      <c r="C58" s="226"/>
      <c r="D58" s="228"/>
      <c r="E58" s="228">
        <f>SUM(E59:E63)</f>
        <v>0</v>
      </c>
      <c r="F58" s="242">
        <f>SUM(F59:F63)</f>
        <v>0</v>
      </c>
      <c r="G58" s="228">
        <f>SUM(G59:G63)</f>
        <v>0</v>
      </c>
      <c r="H58" s="229">
        <f t="shared" ref="H58:M58" si="24">SUM(H59:H63)</f>
        <v>0</v>
      </c>
      <c r="I58" s="167">
        <f t="shared" si="24"/>
        <v>0</v>
      </c>
      <c r="J58" s="168">
        <f t="shared" si="24"/>
        <v>0</v>
      </c>
      <c r="K58" s="228">
        <f t="shared" si="24"/>
        <v>0</v>
      </c>
      <c r="L58" s="228">
        <f t="shared" si="24"/>
        <v>0</v>
      </c>
      <c r="M58" s="227">
        <f t="shared" si="24"/>
        <v>0</v>
      </c>
      <c r="N58" s="167">
        <f>SUM(N59:N63)</f>
        <v>0</v>
      </c>
      <c r="O58" s="233">
        <f t="shared" ref="O58:P58" si="25">SUM(O59:O63)</f>
        <v>0</v>
      </c>
      <c r="P58" s="233">
        <f t="shared" si="25"/>
        <v>0</v>
      </c>
    </row>
    <row r="59" spans="2:18" x14ac:dyDescent="0.25">
      <c r="B59" s="427" t="s">
        <v>63</v>
      </c>
      <c r="C59" s="170" t="s">
        <v>41</v>
      </c>
      <c r="D59" s="171">
        <f>_xlfn.XLOOKUP(C59,'Fee rates and unit costs'!$B$4:$B$16,'Fee rates and unit costs'!$F$4:$F$16,0,0)</f>
        <v>0</v>
      </c>
      <c r="E59" s="172"/>
      <c r="F59" s="173">
        <f t="shared" ref="F59:F63" si="26">E59*D59</f>
        <v>0</v>
      </c>
      <c r="G59" s="172"/>
      <c r="H59" s="175">
        <f t="shared" ref="H59:H63" si="27">D59*G59</f>
        <v>0</v>
      </c>
      <c r="I59" s="373">
        <f t="shared" ref="I59:I63" si="28">F59+H59</f>
        <v>0</v>
      </c>
      <c r="J59" s="260"/>
      <c r="K59" s="261"/>
      <c r="L59" s="261"/>
      <c r="M59" s="253"/>
      <c r="N59" s="425">
        <f>SUM(J59:M60)</f>
        <v>0</v>
      </c>
      <c r="O59" s="457"/>
      <c r="P59" s="459">
        <f>+F59+O59+N59+H59</f>
        <v>0</v>
      </c>
    </row>
    <row r="60" spans="2:18" x14ac:dyDescent="0.25">
      <c r="B60" s="428"/>
      <c r="C60" s="186" t="s">
        <v>41</v>
      </c>
      <c r="D60" s="187">
        <f>_xlfn.XLOOKUP(C60,'Fee rates and unit costs'!$B$4:$B$16,'Fee rates and unit costs'!$F$4:$F$16,0,0)</f>
        <v>0</v>
      </c>
      <c r="E60" s="188"/>
      <c r="F60" s="189">
        <f t="shared" si="26"/>
        <v>0</v>
      </c>
      <c r="G60" s="188"/>
      <c r="H60" s="191">
        <f t="shared" si="27"/>
        <v>0</v>
      </c>
      <c r="I60" s="375">
        <f t="shared" si="28"/>
        <v>0</v>
      </c>
      <c r="J60" s="256"/>
      <c r="K60" s="258"/>
      <c r="L60" s="258"/>
      <c r="M60" s="250"/>
      <c r="N60" s="426"/>
      <c r="O60" s="449"/>
      <c r="P60" s="421"/>
    </row>
    <row r="61" spans="2:18" x14ac:dyDescent="0.25">
      <c r="B61" s="234" t="s">
        <v>64</v>
      </c>
      <c r="C61" s="186" t="s">
        <v>41</v>
      </c>
      <c r="D61" s="205">
        <f>_xlfn.XLOOKUP(C61,'Fee rates and unit costs'!$B$4:$B$16,'Fee rates and unit costs'!$F$4:$F$16,0,0)</f>
        <v>0</v>
      </c>
      <c r="E61" s="206"/>
      <c r="F61" s="207">
        <f t="shared" si="26"/>
        <v>0</v>
      </c>
      <c r="G61" s="206"/>
      <c r="H61" s="208">
        <f t="shared" si="27"/>
        <v>0</v>
      </c>
      <c r="I61" s="377">
        <f t="shared" si="28"/>
        <v>0</v>
      </c>
      <c r="J61" s="209"/>
      <c r="K61" s="210"/>
      <c r="L61" s="210"/>
      <c r="M61" s="235"/>
      <c r="N61" s="236">
        <f>SUM(J61:M61)</f>
        <v>0</v>
      </c>
      <c r="O61" s="212"/>
      <c r="P61" s="213">
        <f>+F61+O61+N61+H61</f>
        <v>0</v>
      </c>
    </row>
    <row r="62" spans="2:18" x14ac:dyDescent="0.25">
      <c r="B62" s="234" t="s">
        <v>65</v>
      </c>
      <c r="C62" s="186" t="s">
        <v>41</v>
      </c>
      <c r="D62" s="205">
        <f>_xlfn.XLOOKUP(C62,'Fee rates and unit costs'!$B$4:$B$16,'Fee rates and unit costs'!$F$4:$F$16,0,0)</f>
        <v>0</v>
      </c>
      <c r="E62" s="206"/>
      <c r="F62" s="207">
        <f t="shared" si="26"/>
        <v>0</v>
      </c>
      <c r="G62" s="206"/>
      <c r="H62" s="208">
        <f t="shared" si="27"/>
        <v>0</v>
      </c>
      <c r="I62" s="377">
        <f t="shared" si="28"/>
        <v>0</v>
      </c>
      <c r="J62" s="209"/>
      <c r="K62" s="210"/>
      <c r="L62" s="210"/>
      <c r="M62" s="235"/>
      <c r="N62" s="236">
        <f>SUM(J62:M62)</f>
        <v>0</v>
      </c>
      <c r="O62" s="212"/>
      <c r="P62" s="213">
        <f>+F62+O62+N62+H62</f>
        <v>0</v>
      </c>
    </row>
    <row r="63" spans="2:18" ht="15.75" thickBot="1" x14ac:dyDescent="0.3">
      <c r="B63" s="244" t="s">
        <v>108</v>
      </c>
      <c r="C63" s="186" t="s">
        <v>41</v>
      </c>
      <c r="D63" s="205">
        <f>_xlfn.XLOOKUP(C63,'Fee rates and unit costs'!$B$4:$B$16,'Fee rates and unit costs'!$F$4:$F$16,0,0)</f>
        <v>0</v>
      </c>
      <c r="E63" s="206"/>
      <c r="F63" s="207">
        <f t="shared" si="26"/>
        <v>0</v>
      </c>
      <c r="G63" s="206"/>
      <c r="H63" s="208">
        <f t="shared" si="27"/>
        <v>0</v>
      </c>
      <c r="I63" s="377">
        <f t="shared" si="28"/>
        <v>0</v>
      </c>
      <c r="J63" s="200"/>
      <c r="K63" s="201"/>
      <c r="L63" s="201"/>
      <c r="M63" s="245"/>
      <c r="N63" s="236">
        <f>SUM(J63:M63)</f>
        <v>0</v>
      </c>
      <c r="O63" s="252"/>
      <c r="P63" s="213">
        <f>+F63+O63+N63+H63</f>
        <v>0</v>
      </c>
    </row>
    <row r="64" spans="2:18" s="135" customFormat="1" ht="15.75" thickBot="1" x14ac:dyDescent="0.3">
      <c r="B64" s="12" t="s">
        <v>36</v>
      </c>
      <c r="C64" s="54"/>
      <c r="D64" s="123"/>
      <c r="E64" s="123">
        <f>E35+E6</f>
        <v>0</v>
      </c>
      <c r="F64" s="124">
        <f t="shared" ref="F64" si="29">F35+F6</f>
        <v>0</v>
      </c>
      <c r="G64" s="123">
        <f>G35+G6</f>
        <v>0</v>
      </c>
      <c r="H64" s="125">
        <f t="shared" ref="H64:P64" si="30">H35+H6</f>
        <v>0</v>
      </c>
      <c r="I64" s="126">
        <f t="shared" si="30"/>
        <v>0</v>
      </c>
      <c r="J64" s="127">
        <f t="shared" si="30"/>
        <v>0</v>
      </c>
      <c r="K64" s="123">
        <f t="shared" si="30"/>
        <v>0</v>
      </c>
      <c r="L64" s="123">
        <f t="shared" si="30"/>
        <v>0</v>
      </c>
      <c r="M64" s="123">
        <f t="shared" si="30"/>
        <v>0</v>
      </c>
      <c r="N64" s="128">
        <f>N35+N6</f>
        <v>0</v>
      </c>
      <c r="O64" s="129">
        <f t="shared" si="30"/>
        <v>0</v>
      </c>
      <c r="P64" s="130">
        <f t="shared" si="30"/>
        <v>0</v>
      </c>
      <c r="R64" s="152"/>
    </row>
    <row r="65" spans="2:16" ht="15.75" thickBot="1" x14ac:dyDescent="0.3">
      <c r="B65" s="6"/>
      <c r="I65" s="132"/>
      <c r="J65" s="57"/>
      <c r="K65" s="57"/>
      <c r="L65" s="57"/>
      <c r="M65" s="57"/>
      <c r="N65" s="58"/>
      <c r="O65" s="57"/>
      <c r="P65" s="58"/>
    </row>
    <row r="66" spans="2:16" s="8" customFormat="1" ht="33.6" customHeight="1" thickBot="1" x14ac:dyDescent="0.3">
      <c r="B66" s="409" t="s">
        <v>168</v>
      </c>
      <c r="C66" s="464" t="s">
        <v>183</v>
      </c>
      <c r="D66" s="465"/>
      <c r="E66" s="465"/>
      <c r="F66" s="465"/>
      <c r="G66" s="465"/>
      <c r="H66" s="465"/>
      <c r="I66" s="466"/>
      <c r="J66" s="411" t="s">
        <v>184</v>
      </c>
      <c r="K66" s="411"/>
      <c r="L66" s="411"/>
      <c r="M66" s="411"/>
      <c r="N66" s="411"/>
      <c r="O66" s="407" t="s">
        <v>191</v>
      </c>
      <c r="P66" s="405" t="s">
        <v>180</v>
      </c>
    </row>
    <row r="67" spans="2:16" s="8" customFormat="1" ht="45.75" thickBot="1" x14ac:dyDescent="0.3">
      <c r="B67" s="410"/>
      <c r="C67" s="46" t="s">
        <v>85</v>
      </c>
      <c r="D67" s="47" t="s">
        <v>171</v>
      </c>
      <c r="E67" s="47" t="s">
        <v>138</v>
      </c>
      <c r="F67" s="43" t="s">
        <v>181</v>
      </c>
      <c r="G67" s="47" t="s">
        <v>182</v>
      </c>
      <c r="H67" s="131" t="s">
        <v>176</v>
      </c>
      <c r="I67" s="44" t="s">
        <v>177</v>
      </c>
      <c r="J67" s="48" t="s">
        <v>173</v>
      </c>
      <c r="K67" s="49" t="s">
        <v>37</v>
      </c>
      <c r="L67" s="49" t="s">
        <v>174</v>
      </c>
      <c r="M67" s="50" t="s">
        <v>175</v>
      </c>
      <c r="N67" s="45" t="s">
        <v>178</v>
      </c>
      <c r="O67" s="408"/>
      <c r="P67" s="406"/>
    </row>
    <row r="68" spans="2:16" s="8" customFormat="1" ht="15.75" thickBot="1" x14ac:dyDescent="0.3">
      <c r="B68" s="21" t="s">
        <v>97</v>
      </c>
      <c r="C68" s="61"/>
      <c r="D68" s="106"/>
      <c r="E68" s="138">
        <f>E69+E78+E81</f>
        <v>0</v>
      </c>
      <c r="F68" s="138">
        <f>F69+F78+F81</f>
        <v>0</v>
      </c>
      <c r="G68" s="138">
        <f>G69+G78+G81</f>
        <v>0</v>
      </c>
      <c r="H68" s="143">
        <f t="shared" ref="H68:P68" si="31">H69+H78+H81</f>
        <v>0</v>
      </c>
      <c r="I68" s="141">
        <f t="shared" si="31"/>
        <v>0</v>
      </c>
      <c r="J68" s="381">
        <f t="shared" si="31"/>
        <v>0</v>
      </c>
      <c r="K68" s="138">
        <f t="shared" si="31"/>
        <v>0</v>
      </c>
      <c r="L68" s="138">
        <f t="shared" si="31"/>
        <v>0</v>
      </c>
      <c r="M68" s="138">
        <f t="shared" si="31"/>
        <v>0</v>
      </c>
      <c r="N68" s="141">
        <f>N69+N78+N81</f>
        <v>0</v>
      </c>
      <c r="O68" s="382">
        <f t="shared" si="31"/>
        <v>0</v>
      </c>
      <c r="P68" s="144">
        <f t="shared" si="31"/>
        <v>0</v>
      </c>
    </row>
    <row r="69" spans="2:16" s="135" customFormat="1" ht="15.75" thickBot="1" x14ac:dyDescent="0.3">
      <c r="B69" s="39" t="s">
        <v>80</v>
      </c>
      <c r="C69" s="52"/>
      <c r="D69" s="107"/>
      <c r="E69" s="107">
        <f>SUM(E70:E77)</f>
        <v>0</v>
      </c>
      <c r="F69" s="107">
        <f>SUM(F70:F77)</f>
        <v>0</v>
      </c>
      <c r="G69" s="107">
        <f>SUM(G70:G77)</f>
        <v>0</v>
      </c>
      <c r="H69" s="120">
        <f>SUM(H70:H77)</f>
        <v>0</v>
      </c>
      <c r="I69" s="108">
        <f>SUM(I70:I77)</f>
        <v>0</v>
      </c>
      <c r="J69" s="109">
        <f t="shared" ref="J69:P69" si="32">SUM(J70:J77)</f>
        <v>0</v>
      </c>
      <c r="K69" s="107">
        <f t="shared" si="32"/>
        <v>0</v>
      </c>
      <c r="L69" s="107">
        <f t="shared" si="32"/>
        <v>0</v>
      </c>
      <c r="M69" s="107">
        <f t="shared" si="32"/>
        <v>0</v>
      </c>
      <c r="N69" s="108">
        <f t="shared" si="32"/>
        <v>0</v>
      </c>
      <c r="O69" s="118">
        <f t="shared" si="32"/>
        <v>0</v>
      </c>
      <c r="P69" s="121">
        <f t="shared" si="32"/>
        <v>0</v>
      </c>
    </row>
    <row r="70" spans="2:16" x14ac:dyDescent="0.25">
      <c r="B70" s="412" t="s">
        <v>159</v>
      </c>
      <c r="C70" s="170" t="s">
        <v>41</v>
      </c>
      <c r="D70" s="171">
        <f>_xlfn.XLOOKUP(C70,'Fee rates and unit costs'!$B$4:$B$16,'Fee rates and unit costs'!$F$4:$F$16,0,0)</f>
        <v>0</v>
      </c>
      <c r="E70" s="172"/>
      <c r="F70" s="173">
        <f t="shared" ref="F70:F77" si="33">E70*D70</f>
        <v>0</v>
      </c>
      <c r="G70" s="172"/>
      <c r="H70" s="175">
        <f t="shared" ref="H70:H77" si="34">D70*G70</f>
        <v>0</v>
      </c>
      <c r="I70" s="373">
        <f t="shared" ref="I70:I77" si="35">F70+H70</f>
        <v>0</v>
      </c>
      <c r="J70" s="262"/>
      <c r="K70" s="110"/>
      <c r="L70" s="110"/>
      <c r="M70" s="110"/>
      <c r="N70" s="455">
        <f>SUM(J70:M71)</f>
        <v>0</v>
      </c>
      <c r="O70" s="446"/>
      <c r="P70" s="447">
        <f>F70+H70+N70+O70</f>
        <v>0</v>
      </c>
    </row>
    <row r="71" spans="2:16" ht="14.65" customHeight="1" x14ac:dyDescent="0.25">
      <c r="B71" s="414"/>
      <c r="C71" s="178" t="s">
        <v>41</v>
      </c>
      <c r="D71" s="179">
        <f>_xlfn.XLOOKUP(C71,'Fee rates and unit costs'!$B$4:$B$16,'Fee rates and unit costs'!$F$4:$F$16,0,0)</f>
        <v>0</v>
      </c>
      <c r="E71" s="180"/>
      <c r="F71" s="181">
        <f t="shared" si="33"/>
        <v>0</v>
      </c>
      <c r="G71" s="180"/>
      <c r="H71" s="183">
        <f t="shared" si="34"/>
        <v>0</v>
      </c>
      <c r="I71" s="374">
        <f t="shared" si="35"/>
        <v>0</v>
      </c>
      <c r="J71" s="263"/>
      <c r="K71" s="112"/>
      <c r="L71" s="112"/>
      <c r="M71" s="112"/>
      <c r="N71" s="451"/>
      <c r="O71" s="446"/>
      <c r="P71" s="448"/>
    </row>
    <row r="72" spans="2:16" x14ac:dyDescent="0.25">
      <c r="B72" s="160" t="s">
        <v>109</v>
      </c>
      <c r="C72" s="204" t="s">
        <v>41</v>
      </c>
      <c r="D72" s="205">
        <f>_xlfn.XLOOKUP(C72,'Fee rates and unit costs'!$B$4:$B$16,'Fee rates and unit costs'!$F$4:$F$16,0,0)</f>
        <v>0</v>
      </c>
      <c r="E72" s="206"/>
      <c r="F72" s="207">
        <f t="shared" si="33"/>
        <v>0</v>
      </c>
      <c r="G72" s="206"/>
      <c r="H72" s="208">
        <f t="shared" si="34"/>
        <v>0</v>
      </c>
      <c r="I72" s="377">
        <f t="shared" si="35"/>
        <v>0</v>
      </c>
      <c r="J72" s="263"/>
      <c r="K72" s="112"/>
      <c r="L72" s="112"/>
      <c r="M72" s="114"/>
      <c r="N72" s="264">
        <f>SUM(J72:M72)</f>
        <v>0</v>
      </c>
      <c r="O72" s="265"/>
      <c r="P72" s="266">
        <f>F72+H72+N72+O72</f>
        <v>0</v>
      </c>
    </row>
    <row r="73" spans="2:16" x14ac:dyDescent="0.25">
      <c r="B73" s="450" t="s">
        <v>110</v>
      </c>
      <c r="C73" s="178" t="s">
        <v>41</v>
      </c>
      <c r="D73" s="179">
        <f>_xlfn.XLOOKUP(C73,'Fee rates and unit costs'!$B$4:$B$16,'Fee rates and unit costs'!$F$4:$F$16,0,0)</f>
        <v>0</v>
      </c>
      <c r="E73" s="180"/>
      <c r="F73" s="181">
        <f t="shared" si="33"/>
        <v>0</v>
      </c>
      <c r="G73" s="180"/>
      <c r="H73" s="183">
        <f t="shared" si="34"/>
        <v>0</v>
      </c>
      <c r="I73" s="374">
        <f t="shared" si="35"/>
        <v>0</v>
      </c>
      <c r="J73" s="267"/>
      <c r="K73" s="113"/>
      <c r="L73" s="113"/>
      <c r="M73" s="113"/>
      <c r="N73" s="451">
        <f>SUM(J73:M74)</f>
        <v>0</v>
      </c>
      <c r="O73" s="452"/>
      <c r="P73" s="454">
        <f>F73+H73+N73+O73</f>
        <v>0</v>
      </c>
    </row>
    <row r="74" spans="2:16" x14ac:dyDescent="0.25">
      <c r="B74" s="414"/>
      <c r="C74" s="178" t="s">
        <v>41</v>
      </c>
      <c r="D74" s="179">
        <f>_xlfn.XLOOKUP(C74,'Fee rates and unit costs'!$B$4:$B$16,'Fee rates and unit costs'!$F$4:$F$16,0,0)</f>
        <v>0</v>
      </c>
      <c r="E74" s="180"/>
      <c r="F74" s="181">
        <f t="shared" si="33"/>
        <v>0</v>
      </c>
      <c r="G74" s="180"/>
      <c r="H74" s="183">
        <f t="shared" si="34"/>
        <v>0</v>
      </c>
      <c r="I74" s="374">
        <f t="shared" si="35"/>
        <v>0</v>
      </c>
      <c r="J74" s="263"/>
      <c r="K74" s="112"/>
      <c r="L74" s="112"/>
      <c r="M74" s="112"/>
      <c r="N74" s="451"/>
      <c r="O74" s="453"/>
      <c r="P74" s="442"/>
    </row>
    <row r="75" spans="2:16" x14ac:dyDescent="0.25">
      <c r="B75" s="159" t="s">
        <v>111</v>
      </c>
      <c r="C75" s="194" t="s">
        <v>41</v>
      </c>
      <c r="D75" s="195">
        <f>_xlfn.XLOOKUP(C75,'Fee rates and unit costs'!$B$4:$B$16,'Fee rates and unit costs'!$F$4:$F$16,0,0)</f>
        <v>0</v>
      </c>
      <c r="E75" s="196"/>
      <c r="F75" s="197">
        <f t="shared" si="33"/>
        <v>0</v>
      </c>
      <c r="G75" s="196"/>
      <c r="H75" s="199">
        <f t="shared" si="34"/>
        <v>0</v>
      </c>
      <c r="I75" s="376">
        <f t="shared" si="35"/>
        <v>0</v>
      </c>
      <c r="J75" s="268"/>
      <c r="K75" s="114"/>
      <c r="L75" s="114"/>
      <c r="M75" s="114"/>
      <c r="N75" s="264">
        <f>SUM(J75:M75)</f>
        <v>0</v>
      </c>
      <c r="O75" s="265"/>
      <c r="P75" s="266">
        <f>F75+H75+N75+O75</f>
        <v>0</v>
      </c>
    </row>
    <row r="76" spans="2:16" x14ac:dyDescent="0.25">
      <c r="B76" s="154" t="s">
        <v>112</v>
      </c>
      <c r="C76" s="194" t="s">
        <v>41</v>
      </c>
      <c r="D76" s="195">
        <f>_xlfn.XLOOKUP(C76,'Fee rates and unit costs'!$B$4:$B$16,'Fee rates and unit costs'!$F$4:$F$16,0,0)</f>
        <v>0</v>
      </c>
      <c r="E76" s="196"/>
      <c r="F76" s="197">
        <f t="shared" si="33"/>
        <v>0</v>
      </c>
      <c r="G76" s="196"/>
      <c r="H76" s="199">
        <f t="shared" si="34"/>
        <v>0</v>
      </c>
      <c r="I76" s="376">
        <f t="shared" si="35"/>
        <v>0</v>
      </c>
      <c r="J76" s="268"/>
      <c r="K76" s="114"/>
      <c r="L76" s="114"/>
      <c r="M76" s="114"/>
      <c r="N76" s="264">
        <f>SUM(J76:M76)</f>
        <v>0</v>
      </c>
      <c r="O76" s="269"/>
      <c r="P76" s="266">
        <f>F76+H76+N76+O76</f>
        <v>0</v>
      </c>
    </row>
    <row r="77" spans="2:16" ht="15.75" thickBot="1" x14ac:dyDescent="0.3">
      <c r="B77" s="160" t="s">
        <v>160</v>
      </c>
      <c r="C77" s="289" t="s">
        <v>41</v>
      </c>
      <c r="D77" s="290">
        <f>_xlfn.XLOOKUP(C77,'Fee rates and unit costs'!$B$4:$B$16,'Fee rates and unit costs'!$F$4:$F$16,0,0)</f>
        <v>0</v>
      </c>
      <c r="E77" s="291"/>
      <c r="F77" s="292">
        <f t="shared" si="33"/>
        <v>0</v>
      </c>
      <c r="G77" s="291"/>
      <c r="H77" s="293">
        <f t="shared" si="34"/>
        <v>0</v>
      </c>
      <c r="I77" s="379">
        <f t="shared" si="35"/>
        <v>0</v>
      </c>
      <c r="J77" s="270"/>
      <c r="K77" s="116"/>
      <c r="L77" s="116"/>
      <c r="M77" s="271"/>
      <c r="N77" s="264">
        <f>SUM(J77:M77)</f>
        <v>0</v>
      </c>
      <c r="O77" s="162"/>
      <c r="P77" s="266">
        <f>F77+H77+N77+O77</f>
        <v>0</v>
      </c>
    </row>
    <row r="78" spans="2:16" s="135" customFormat="1" ht="15.75" thickBot="1" x14ac:dyDescent="0.3">
      <c r="B78" s="5" t="s">
        <v>81</v>
      </c>
      <c r="C78" s="62"/>
      <c r="D78" s="119"/>
      <c r="E78" s="119">
        <f t="shared" ref="E78:O78" si="36">SUM(E79:E80)</f>
        <v>0</v>
      </c>
      <c r="F78" s="119">
        <f t="shared" si="36"/>
        <v>0</v>
      </c>
      <c r="G78" s="119">
        <f t="shared" si="36"/>
        <v>0</v>
      </c>
      <c r="H78" s="118">
        <f t="shared" si="36"/>
        <v>0</v>
      </c>
      <c r="I78" s="120">
        <f t="shared" si="36"/>
        <v>0</v>
      </c>
      <c r="J78" s="109">
        <f t="shared" si="36"/>
        <v>0</v>
      </c>
      <c r="K78" s="119">
        <f t="shared" si="36"/>
        <v>0</v>
      </c>
      <c r="L78" s="119">
        <f t="shared" si="36"/>
        <v>0</v>
      </c>
      <c r="M78" s="107">
        <f t="shared" ref="M78" si="37">SUM(M79:M80)</f>
        <v>0</v>
      </c>
      <c r="N78" s="122">
        <f t="shared" si="36"/>
        <v>0</v>
      </c>
      <c r="O78" s="118">
        <f t="shared" si="36"/>
        <v>0</v>
      </c>
      <c r="P78" s="121">
        <f>SUM(P79:P80)</f>
        <v>0</v>
      </c>
    </row>
    <row r="79" spans="2:16" x14ac:dyDescent="0.25">
      <c r="B79" s="159" t="s">
        <v>113</v>
      </c>
      <c r="C79" s="186" t="s">
        <v>41</v>
      </c>
      <c r="D79" s="179">
        <f>_xlfn.XLOOKUP(C79,'Fee rates and unit costs'!$B$4:$B$16,'Fee rates and unit costs'!$F$4:$F$16,0,0)</f>
        <v>0</v>
      </c>
      <c r="E79" s="180"/>
      <c r="F79" s="181">
        <f t="shared" ref="F79:F80" si="38">E79*D79</f>
        <v>0</v>
      </c>
      <c r="G79" s="180"/>
      <c r="H79" s="183">
        <f t="shared" ref="H79:H80" si="39">D79*G79</f>
        <v>0</v>
      </c>
      <c r="I79" s="374">
        <f t="shared" ref="I79:I80" si="40">F79+H79</f>
        <v>0</v>
      </c>
      <c r="J79" s="272"/>
      <c r="K79" s="273"/>
      <c r="L79" s="273"/>
      <c r="M79" s="274"/>
      <c r="N79" s="275">
        <f>SUM(J79:M79)</f>
        <v>0</v>
      </c>
      <c r="O79" s="269"/>
      <c r="P79" s="266">
        <f>F79+H79+N79+O79</f>
        <v>0</v>
      </c>
    </row>
    <row r="80" spans="2:16" ht="15.75" thickBot="1" x14ac:dyDescent="0.3">
      <c r="B80" s="159" t="s">
        <v>114</v>
      </c>
      <c r="C80" s="186" t="s">
        <v>41</v>
      </c>
      <c r="D80" s="296">
        <f>_xlfn.XLOOKUP(C80,'Fee rates and unit costs'!$B$4:$B$16,'Fee rates and unit costs'!$F$4:$F$16,0,0)</f>
        <v>0</v>
      </c>
      <c r="E80" s="291"/>
      <c r="F80" s="292">
        <f t="shared" si="38"/>
        <v>0</v>
      </c>
      <c r="G80" s="291"/>
      <c r="H80" s="293">
        <f t="shared" si="39"/>
        <v>0</v>
      </c>
      <c r="I80" s="379">
        <f t="shared" si="40"/>
        <v>0</v>
      </c>
      <c r="J80" s="276"/>
      <c r="K80" s="271"/>
      <c r="L80" s="271"/>
      <c r="M80" s="271"/>
      <c r="N80" s="277">
        <f>+M80+L80+K80+J80</f>
        <v>0</v>
      </c>
      <c r="O80" s="269"/>
      <c r="P80" s="266">
        <f>F80+H80+N80+O80</f>
        <v>0</v>
      </c>
    </row>
    <row r="81" spans="2:18" s="135" customFormat="1" ht="15.75" thickBot="1" x14ac:dyDescent="0.3">
      <c r="B81" s="5" t="s">
        <v>98</v>
      </c>
      <c r="C81" s="52"/>
      <c r="D81" s="119"/>
      <c r="E81" s="119">
        <f>SUM(E82:E84)</f>
        <v>0</v>
      </c>
      <c r="F81" s="119">
        <f t="shared" ref="F81:O81" si="41">SUM(F82:F84)</f>
        <v>0</v>
      </c>
      <c r="G81" s="119">
        <f>SUM(G82:G84)</f>
        <v>0</v>
      </c>
      <c r="H81" s="118">
        <f t="shared" si="41"/>
        <v>0</v>
      </c>
      <c r="I81" s="120">
        <f t="shared" si="41"/>
        <v>0</v>
      </c>
      <c r="J81" s="109">
        <f t="shared" si="41"/>
        <v>0</v>
      </c>
      <c r="K81" s="119">
        <f t="shared" si="41"/>
        <v>0</v>
      </c>
      <c r="L81" s="119">
        <f t="shared" si="41"/>
        <v>0</v>
      </c>
      <c r="M81" s="107">
        <f t="shared" si="41"/>
        <v>0</v>
      </c>
      <c r="N81" s="122">
        <f t="shared" si="41"/>
        <v>0</v>
      </c>
      <c r="O81" s="118">
        <f t="shared" si="41"/>
        <v>0</v>
      </c>
      <c r="P81" s="121">
        <f>SUM(P82:P84)</f>
        <v>0</v>
      </c>
      <c r="Q81" s="161"/>
    </row>
    <row r="82" spans="2:18" x14ac:dyDescent="0.25">
      <c r="B82" s="159" t="s">
        <v>115</v>
      </c>
      <c r="C82" s="178" t="s">
        <v>41</v>
      </c>
      <c r="D82" s="179">
        <f>_xlfn.XLOOKUP(C82,'Fee rates and unit costs'!$B$4:$B$16,'Fee rates and unit costs'!$F$4:$F$16,0,0)</f>
        <v>0</v>
      </c>
      <c r="E82" s="180"/>
      <c r="F82" s="181">
        <f t="shared" ref="F82:F84" si="42">E82*D82</f>
        <v>0</v>
      </c>
      <c r="G82" s="180"/>
      <c r="H82" s="183">
        <f t="shared" ref="H82:H84" si="43">D82*G82</f>
        <v>0</v>
      </c>
      <c r="I82" s="374">
        <f t="shared" ref="I82:I84" si="44">F82+H82</f>
        <v>0</v>
      </c>
      <c r="J82" s="262"/>
      <c r="K82" s="110"/>
      <c r="L82" s="110"/>
      <c r="M82" s="110"/>
      <c r="N82" s="275">
        <f>+M82+L82+K82+J82</f>
        <v>0</v>
      </c>
      <c r="O82" s="269"/>
      <c r="P82" s="280">
        <f>+F82+H82+M82+N82</f>
        <v>0</v>
      </c>
      <c r="Q82" s="146"/>
    </row>
    <row r="83" spans="2:18" x14ac:dyDescent="0.25">
      <c r="B83" s="159" t="s">
        <v>116</v>
      </c>
      <c r="C83" s="204" t="s">
        <v>41</v>
      </c>
      <c r="D83" s="205">
        <f>_xlfn.XLOOKUP(C83,'Fee rates and unit costs'!$B$4:$B$16,'Fee rates and unit costs'!$F$4:$F$16,0,0)</f>
        <v>0</v>
      </c>
      <c r="E83" s="206"/>
      <c r="F83" s="207">
        <f t="shared" si="42"/>
        <v>0</v>
      </c>
      <c r="G83" s="206"/>
      <c r="H83" s="208">
        <f t="shared" si="43"/>
        <v>0</v>
      </c>
      <c r="I83" s="377">
        <f t="shared" si="44"/>
        <v>0</v>
      </c>
      <c r="J83" s="268"/>
      <c r="K83" s="114"/>
      <c r="L83" s="114"/>
      <c r="M83" s="114"/>
      <c r="N83" s="281">
        <f>+M83+L83+K83+J83</f>
        <v>0</v>
      </c>
      <c r="O83" s="269"/>
      <c r="P83" s="115">
        <f>+F83+H83+M83+N83</f>
        <v>0</v>
      </c>
      <c r="Q83" s="146"/>
    </row>
    <row r="84" spans="2:18" ht="15.75" thickBot="1" x14ac:dyDescent="0.3">
      <c r="B84" s="160" t="s">
        <v>117</v>
      </c>
      <c r="C84" s="186" t="s">
        <v>41</v>
      </c>
      <c r="D84" s="179">
        <f>_xlfn.XLOOKUP(C84,'Fee rates and unit costs'!$B$4:$B$16,'Fee rates and unit costs'!$F$4:$F$16,0,0)</f>
        <v>0</v>
      </c>
      <c r="E84" s="180"/>
      <c r="F84" s="181">
        <f t="shared" si="42"/>
        <v>0</v>
      </c>
      <c r="G84" s="180"/>
      <c r="H84" s="183">
        <f t="shared" si="43"/>
        <v>0</v>
      </c>
      <c r="I84" s="374">
        <f t="shared" si="44"/>
        <v>0</v>
      </c>
      <c r="J84" s="380"/>
      <c r="K84" s="111"/>
      <c r="L84" s="111"/>
      <c r="M84" s="111"/>
      <c r="N84" s="282">
        <f>+M84+L84+K84+J84</f>
        <v>0</v>
      </c>
      <c r="O84" s="283"/>
      <c r="P84" s="117">
        <f>+F84+H84+M84+N84</f>
        <v>0</v>
      </c>
      <c r="Q84" s="146"/>
    </row>
    <row r="85" spans="2:18" s="135" customFormat="1" ht="15.75" thickBot="1" x14ac:dyDescent="0.3">
      <c r="B85" s="12" t="s">
        <v>36</v>
      </c>
      <c r="C85" s="63"/>
      <c r="D85" s="284"/>
      <c r="E85" s="284">
        <f>E68</f>
        <v>0</v>
      </c>
      <c r="F85" s="284">
        <f>F68</f>
        <v>0</v>
      </c>
      <c r="G85" s="284">
        <f>G68</f>
        <v>0</v>
      </c>
      <c r="H85" s="285">
        <f>H68</f>
        <v>0</v>
      </c>
      <c r="I85" s="285">
        <f>I68</f>
        <v>0</v>
      </c>
      <c r="J85" s="286">
        <f t="shared" ref="J85:P85" si="45">J68</f>
        <v>0</v>
      </c>
      <c r="K85" s="284">
        <f t="shared" si="45"/>
        <v>0</v>
      </c>
      <c r="L85" s="284">
        <f t="shared" si="45"/>
        <v>0</v>
      </c>
      <c r="M85" s="284">
        <f t="shared" si="45"/>
        <v>0</v>
      </c>
      <c r="N85" s="287">
        <f t="shared" si="45"/>
        <v>0</v>
      </c>
      <c r="O85" s="288">
        <f t="shared" si="45"/>
        <v>0</v>
      </c>
      <c r="P85" s="288">
        <f t="shared" si="45"/>
        <v>0</v>
      </c>
      <c r="R85" s="152"/>
    </row>
    <row r="86" spans="2:18" s="135" customFormat="1" ht="15.75" thickBot="1" x14ac:dyDescent="0.3">
      <c r="B86" s="6"/>
      <c r="C86" s="155"/>
      <c r="D86" s="155"/>
      <c r="E86" s="155"/>
      <c r="F86" s="155"/>
      <c r="G86" s="155"/>
      <c r="H86" s="156"/>
      <c r="I86" s="156"/>
      <c r="J86" s="157"/>
      <c r="K86" s="157"/>
      <c r="L86" s="157"/>
      <c r="M86" s="157"/>
      <c r="N86" s="158"/>
      <c r="O86" s="157"/>
      <c r="P86" s="158"/>
    </row>
    <row r="87" spans="2:18" s="136" customFormat="1" ht="15" customHeight="1" thickBot="1" x14ac:dyDescent="0.3">
      <c r="B87" s="409" t="s">
        <v>170</v>
      </c>
      <c r="C87" s="464" t="s">
        <v>183</v>
      </c>
      <c r="D87" s="465"/>
      <c r="E87" s="465"/>
      <c r="F87" s="465"/>
      <c r="G87" s="465"/>
      <c r="H87" s="465"/>
      <c r="I87" s="466"/>
      <c r="J87" s="411" t="s">
        <v>184</v>
      </c>
      <c r="K87" s="411"/>
      <c r="L87" s="411"/>
      <c r="M87" s="411"/>
      <c r="N87" s="411"/>
      <c r="O87" s="407" t="s">
        <v>191</v>
      </c>
      <c r="P87" s="405" t="s">
        <v>180</v>
      </c>
    </row>
    <row r="88" spans="2:18" s="136" customFormat="1" ht="45.75" thickBot="1" x14ac:dyDescent="0.3">
      <c r="B88" s="424"/>
      <c r="C88" s="59" t="s">
        <v>85</v>
      </c>
      <c r="D88" s="41"/>
      <c r="E88" s="41" t="s">
        <v>138</v>
      </c>
      <c r="F88" s="40" t="s">
        <v>149</v>
      </c>
      <c r="G88" s="41" t="s">
        <v>139</v>
      </c>
      <c r="H88" s="42" t="s">
        <v>148</v>
      </c>
      <c r="I88" s="42" t="s">
        <v>148</v>
      </c>
      <c r="J88" s="9" t="s">
        <v>140</v>
      </c>
      <c r="K88" s="10" t="s">
        <v>37</v>
      </c>
      <c r="L88" s="10" t="s">
        <v>141</v>
      </c>
      <c r="M88" s="11" t="s">
        <v>142</v>
      </c>
      <c r="N88" s="60" t="s">
        <v>38</v>
      </c>
      <c r="O88" s="408"/>
      <c r="P88" s="406"/>
    </row>
    <row r="89" spans="2:18" s="136" customFormat="1" ht="15.75" thickBot="1" x14ac:dyDescent="0.3">
      <c r="B89" s="38" t="s">
        <v>99</v>
      </c>
      <c r="C89" s="61"/>
      <c r="D89" s="106"/>
      <c r="E89" s="138">
        <f>E90+E95</f>
        <v>0</v>
      </c>
      <c r="F89" s="138">
        <f t="shared" ref="F89:P89" si="46">F90+F95</f>
        <v>0</v>
      </c>
      <c r="G89" s="138">
        <f>G90+G95</f>
        <v>0</v>
      </c>
      <c r="H89" s="141">
        <f t="shared" si="46"/>
        <v>0</v>
      </c>
      <c r="I89" s="141">
        <f t="shared" si="46"/>
        <v>0</v>
      </c>
      <c r="J89" s="381">
        <f t="shared" si="46"/>
        <v>0</v>
      </c>
      <c r="K89" s="138">
        <f t="shared" si="46"/>
        <v>0</v>
      </c>
      <c r="L89" s="138">
        <f t="shared" si="46"/>
        <v>0</v>
      </c>
      <c r="M89" s="138">
        <f t="shared" si="46"/>
        <v>0</v>
      </c>
      <c r="N89" s="141">
        <f t="shared" si="46"/>
        <v>0</v>
      </c>
      <c r="O89" s="383">
        <f t="shared" si="46"/>
        <v>0</v>
      </c>
      <c r="P89" s="144">
        <f t="shared" si="46"/>
        <v>0</v>
      </c>
    </row>
    <row r="90" spans="2:18" s="135" customFormat="1" ht="15.75" thickBot="1" x14ac:dyDescent="0.3">
      <c r="B90" s="39" t="s">
        <v>100</v>
      </c>
      <c r="C90" s="52"/>
      <c r="D90" s="107"/>
      <c r="E90" s="107">
        <f>SUM(E91:E94)</f>
        <v>0</v>
      </c>
      <c r="F90" s="107">
        <f>SUM(F91:F94)</f>
        <v>0</v>
      </c>
      <c r="G90" s="107">
        <f>SUM(G91:G94)</f>
        <v>0</v>
      </c>
      <c r="H90" s="108">
        <f>SUM(H91:H94)</f>
        <v>0</v>
      </c>
      <c r="I90" s="108">
        <f>SUM(I91:I94)</f>
        <v>0</v>
      </c>
      <c r="J90" s="109">
        <f t="shared" ref="J90:N90" si="47">SUM(J91:J94)</f>
        <v>0</v>
      </c>
      <c r="K90" s="107">
        <f t="shared" si="47"/>
        <v>0</v>
      </c>
      <c r="L90" s="107">
        <f t="shared" si="47"/>
        <v>0</v>
      </c>
      <c r="M90" s="107">
        <f t="shared" si="47"/>
        <v>0</v>
      </c>
      <c r="N90" s="108">
        <f t="shared" si="47"/>
        <v>0</v>
      </c>
      <c r="O90" s="118">
        <f>SUM(O91:O94)</f>
        <v>0</v>
      </c>
      <c r="P90" s="121">
        <f>SUM(P91:P94)</f>
        <v>0</v>
      </c>
    </row>
    <row r="91" spans="2:18" x14ac:dyDescent="0.25">
      <c r="B91" s="412" t="s">
        <v>161</v>
      </c>
      <c r="C91" s="102" t="s">
        <v>41</v>
      </c>
      <c r="D91" s="179">
        <f>_xlfn.XLOOKUP(C91,'Fee rates and unit costs'!$B$4:$B$16,'Fee rates and unit costs'!$F$4:$F$16,0,0)</f>
        <v>0</v>
      </c>
      <c r="E91" s="180"/>
      <c r="F91" s="181">
        <f t="shared" ref="F91:F94" si="48">E91*D91</f>
        <v>0</v>
      </c>
      <c r="G91" s="180"/>
      <c r="H91" s="183">
        <f t="shared" ref="H91:H94" si="49">D91*G91</f>
        <v>0</v>
      </c>
      <c r="I91" s="374">
        <f t="shared" ref="I91:I94" si="50">F91+H91</f>
        <v>0</v>
      </c>
      <c r="J91" s="272"/>
      <c r="K91" s="273"/>
      <c r="L91" s="273"/>
      <c r="M91" s="273"/>
      <c r="N91" s="415">
        <f>SUM(J91:M93)</f>
        <v>0</v>
      </c>
      <c r="O91" s="437"/>
      <c r="P91" s="440">
        <f>+F91+H91+K91+J91</f>
        <v>0</v>
      </c>
    </row>
    <row r="92" spans="2:18" x14ac:dyDescent="0.25">
      <c r="B92" s="413"/>
      <c r="C92" s="103" t="s">
        <v>41</v>
      </c>
      <c r="D92" s="179">
        <f>_xlfn.XLOOKUP(C92,'Fee rates and unit costs'!$B$4:$B$16,'Fee rates and unit costs'!$F$4:$F$16,0,0)</f>
        <v>0</v>
      </c>
      <c r="E92" s="180"/>
      <c r="F92" s="181">
        <f t="shared" si="48"/>
        <v>0</v>
      </c>
      <c r="G92" s="180"/>
      <c r="H92" s="183">
        <f t="shared" si="49"/>
        <v>0</v>
      </c>
      <c r="I92" s="374">
        <f t="shared" si="50"/>
        <v>0</v>
      </c>
      <c r="J92" s="298"/>
      <c r="K92" s="299"/>
      <c r="L92" s="299"/>
      <c r="M92" s="299"/>
      <c r="N92" s="416"/>
      <c r="O92" s="438"/>
      <c r="P92" s="441"/>
    </row>
    <row r="93" spans="2:18" x14ac:dyDescent="0.25">
      <c r="B93" s="414"/>
      <c r="C93" s="103" t="s">
        <v>41</v>
      </c>
      <c r="D93" s="179">
        <f>_xlfn.XLOOKUP(C93,'Fee rates and unit costs'!$B$4:$B$16,'Fee rates and unit costs'!$F$4:$F$16,0,0)</f>
        <v>0</v>
      </c>
      <c r="E93" s="180"/>
      <c r="F93" s="181">
        <f t="shared" si="48"/>
        <v>0</v>
      </c>
      <c r="G93" s="180"/>
      <c r="H93" s="183">
        <f t="shared" si="49"/>
        <v>0</v>
      </c>
      <c r="I93" s="374">
        <f t="shared" si="50"/>
        <v>0</v>
      </c>
      <c r="J93" s="300"/>
      <c r="K93" s="301"/>
      <c r="L93" s="301"/>
      <c r="M93" s="301"/>
      <c r="N93" s="416"/>
      <c r="O93" s="439"/>
      <c r="P93" s="442"/>
    </row>
    <row r="94" spans="2:18" ht="15.75" thickBot="1" x14ac:dyDescent="0.3">
      <c r="B94" s="154" t="s">
        <v>162</v>
      </c>
      <c r="C94" s="359" t="s">
        <v>41</v>
      </c>
      <c r="D94" s="290">
        <f>_xlfn.XLOOKUP(C94,'Fee rates and unit costs'!$B$4:$B$16,'Fee rates and unit costs'!$F$4:$F$16,0,0)</f>
        <v>0</v>
      </c>
      <c r="E94" s="291"/>
      <c r="F94" s="292">
        <f t="shared" si="48"/>
        <v>0</v>
      </c>
      <c r="G94" s="291"/>
      <c r="H94" s="293">
        <f t="shared" si="49"/>
        <v>0</v>
      </c>
      <c r="I94" s="379">
        <f t="shared" si="50"/>
        <v>0</v>
      </c>
      <c r="J94" s="302"/>
      <c r="K94" s="303"/>
      <c r="L94" s="303"/>
      <c r="M94" s="303"/>
      <c r="N94" s="304">
        <f>SUM(J94:M94)</f>
        <v>0</v>
      </c>
      <c r="O94" s="305"/>
      <c r="P94" s="306">
        <f>+F94+O94+N94+H94</f>
        <v>0</v>
      </c>
    </row>
    <row r="95" spans="2:18" s="135" customFormat="1" ht="15.75" thickBot="1" x14ac:dyDescent="0.3">
      <c r="B95" s="5" t="s">
        <v>101</v>
      </c>
      <c r="C95" s="51"/>
      <c r="D95" s="119"/>
      <c r="E95" s="119">
        <f t="shared" ref="E95:O95" si="51">SUM(E96:E100)</f>
        <v>0</v>
      </c>
      <c r="F95" s="119">
        <f t="shared" si="51"/>
        <v>0</v>
      </c>
      <c r="G95" s="119">
        <f t="shared" si="51"/>
        <v>0</v>
      </c>
      <c r="H95" s="118">
        <f t="shared" si="51"/>
        <v>0</v>
      </c>
      <c r="I95" s="118">
        <f t="shared" si="51"/>
        <v>0</v>
      </c>
      <c r="J95" s="109">
        <f t="shared" si="51"/>
        <v>0</v>
      </c>
      <c r="K95" s="107">
        <f t="shared" si="51"/>
        <v>0</v>
      </c>
      <c r="L95" s="107">
        <f t="shared" si="51"/>
        <v>0</v>
      </c>
      <c r="M95" s="107">
        <f t="shared" ref="M95" si="52">SUM(M96:M100)</f>
        <v>0</v>
      </c>
      <c r="N95" s="108">
        <f t="shared" si="51"/>
        <v>0</v>
      </c>
      <c r="O95" s="118">
        <f t="shared" si="51"/>
        <v>0</v>
      </c>
      <c r="P95" s="121">
        <f>SUM(P96:P100)</f>
        <v>0</v>
      </c>
    </row>
    <row r="96" spans="2:18" ht="14.65" customHeight="1" x14ac:dyDescent="0.25">
      <c r="B96" s="413" t="s">
        <v>163</v>
      </c>
      <c r="C96" s="102" t="s">
        <v>41</v>
      </c>
      <c r="D96" s="179">
        <f>_xlfn.XLOOKUP(C96,'Fee rates and unit costs'!$B$4:$B$16,'Fee rates and unit costs'!$F$4:$F$16,0,0)</f>
        <v>0</v>
      </c>
      <c r="E96" s="180"/>
      <c r="F96" s="181">
        <f t="shared" ref="F96:F100" si="53">E96*D96</f>
        <v>0</v>
      </c>
      <c r="G96" s="180"/>
      <c r="H96" s="183">
        <f t="shared" ref="H96:H100" si="54">D96*G96</f>
        <v>0</v>
      </c>
      <c r="I96" s="374">
        <f t="shared" ref="I96:I100" si="55">F96+H96</f>
        <v>0</v>
      </c>
      <c r="J96" s="272"/>
      <c r="K96" s="273"/>
      <c r="L96" s="273"/>
      <c r="M96" s="273"/>
      <c r="N96" s="422">
        <f>SUM(J96:M99)</f>
        <v>0</v>
      </c>
      <c r="O96" s="437"/>
      <c r="P96" s="440">
        <f>+F96+O96+N96+H96</f>
        <v>0</v>
      </c>
    </row>
    <row r="97" spans="2:18" x14ac:dyDescent="0.25">
      <c r="B97" s="413"/>
      <c r="C97" s="103" t="s">
        <v>41</v>
      </c>
      <c r="D97" s="179">
        <f>_xlfn.XLOOKUP(C97,'Fee rates and unit costs'!$B$4:$B$16,'Fee rates and unit costs'!$F$4:$F$16,0,0)</f>
        <v>0</v>
      </c>
      <c r="E97" s="180"/>
      <c r="F97" s="181">
        <f t="shared" si="53"/>
        <v>0</v>
      </c>
      <c r="G97" s="180"/>
      <c r="H97" s="183">
        <f t="shared" si="54"/>
        <v>0</v>
      </c>
      <c r="I97" s="374">
        <f t="shared" si="55"/>
        <v>0</v>
      </c>
      <c r="J97" s="298"/>
      <c r="K97" s="299"/>
      <c r="L97" s="299"/>
      <c r="M97" s="299"/>
      <c r="N97" s="423"/>
      <c r="O97" s="438"/>
      <c r="P97" s="441"/>
    </row>
    <row r="98" spans="2:18" x14ac:dyDescent="0.25">
      <c r="B98" s="413"/>
      <c r="C98" s="103" t="s">
        <v>41</v>
      </c>
      <c r="D98" s="179">
        <f>_xlfn.XLOOKUP(C98,'Fee rates and unit costs'!$B$4:$B$16,'Fee rates and unit costs'!$F$4:$F$16,0,0)</f>
        <v>0</v>
      </c>
      <c r="E98" s="180"/>
      <c r="F98" s="181">
        <f t="shared" si="53"/>
        <v>0</v>
      </c>
      <c r="G98" s="180"/>
      <c r="H98" s="183">
        <f t="shared" si="54"/>
        <v>0</v>
      </c>
      <c r="I98" s="374">
        <f t="shared" si="55"/>
        <v>0</v>
      </c>
      <c r="J98" s="298"/>
      <c r="K98" s="299"/>
      <c r="L98" s="299"/>
      <c r="M98" s="299"/>
      <c r="N98" s="423"/>
      <c r="O98" s="438"/>
      <c r="P98" s="441"/>
    </row>
    <row r="99" spans="2:18" x14ac:dyDescent="0.25">
      <c r="B99" s="414"/>
      <c r="C99" s="104" t="s">
        <v>41</v>
      </c>
      <c r="D99" s="179">
        <f>_xlfn.XLOOKUP(C99,'Fee rates and unit costs'!$B$4:$B$16,'Fee rates and unit costs'!$F$4:$F$16,0,0)</f>
        <v>0</v>
      </c>
      <c r="E99" s="180"/>
      <c r="F99" s="181">
        <f t="shared" si="53"/>
        <v>0</v>
      </c>
      <c r="G99" s="180"/>
      <c r="H99" s="183">
        <f t="shared" si="54"/>
        <v>0</v>
      </c>
      <c r="I99" s="374">
        <f t="shared" si="55"/>
        <v>0</v>
      </c>
      <c r="J99" s="300"/>
      <c r="K99" s="301"/>
      <c r="L99" s="301"/>
      <c r="M99" s="301"/>
      <c r="N99" s="423"/>
      <c r="O99" s="439"/>
      <c r="P99" s="442"/>
    </row>
    <row r="100" spans="2:18" ht="15.75" thickBot="1" x14ac:dyDescent="0.3">
      <c r="B100" s="153" t="s">
        <v>164</v>
      </c>
      <c r="C100" s="104" t="s">
        <v>41</v>
      </c>
      <c r="D100" s="296">
        <f>_xlfn.XLOOKUP(C100,'Fee rates and unit costs'!$B$4:$B$16,'Fee rates and unit costs'!$F$4:$F$16,0,0)</f>
        <v>0</v>
      </c>
      <c r="E100" s="291"/>
      <c r="F100" s="292">
        <f t="shared" si="53"/>
        <v>0</v>
      </c>
      <c r="G100" s="291"/>
      <c r="H100" s="293">
        <f t="shared" si="54"/>
        <v>0</v>
      </c>
      <c r="I100" s="379">
        <f t="shared" si="55"/>
        <v>0</v>
      </c>
      <c r="J100" s="307"/>
      <c r="K100" s="308"/>
      <c r="L100" s="308"/>
      <c r="M100" s="308"/>
      <c r="N100" s="309">
        <f>SUM(J100:M100)</f>
        <v>0</v>
      </c>
      <c r="O100" s="305"/>
      <c r="P100" s="306">
        <f>+F100+O100+N100+H100</f>
        <v>0</v>
      </c>
    </row>
    <row r="101" spans="2:18" s="135" customFormat="1" ht="15.75" thickBot="1" x14ac:dyDescent="0.3">
      <c r="B101" s="12" t="s">
        <v>36</v>
      </c>
      <c r="C101" s="63"/>
      <c r="D101" s="284"/>
      <c r="E101" s="284">
        <f>SUM(E96:E100)</f>
        <v>0</v>
      </c>
      <c r="F101" s="284">
        <f t="shared" ref="F101:O101" si="56">F90+F95</f>
        <v>0</v>
      </c>
      <c r="G101" s="284">
        <f>SUM(G96:G100)</f>
        <v>0</v>
      </c>
      <c r="H101" s="287">
        <f t="shared" si="56"/>
        <v>0</v>
      </c>
      <c r="I101" s="287">
        <f t="shared" si="56"/>
        <v>0</v>
      </c>
      <c r="J101" s="286">
        <f t="shared" si="56"/>
        <v>0</v>
      </c>
      <c r="K101" s="284">
        <f t="shared" si="56"/>
        <v>0</v>
      </c>
      <c r="L101" s="284">
        <f t="shared" si="56"/>
        <v>0</v>
      </c>
      <c r="M101" s="284">
        <f t="shared" si="56"/>
        <v>0</v>
      </c>
      <c r="N101" s="287">
        <f t="shared" si="56"/>
        <v>0</v>
      </c>
      <c r="O101" s="310">
        <f t="shared" si="56"/>
        <v>0</v>
      </c>
      <c r="P101" s="311">
        <f>+P95+P90</f>
        <v>0</v>
      </c>
      <c r="R101" s="152"/>
    </row>
    <row r="102" spans="2:18" ht="15" customHeight="1" thickBot="1" x14ac:dyDescent="0.3">
      <c r="B102" s="150"/>
      <c r="J102" s="57"/>
      <c r="K102" s="57"/>
      <c r="L102" s="57"/>
      <c r="M102" s="57"/>
      <c r="N102" s="58"/>
      <c r="O102" s="57"/>
      <c r="P102" s="58"/>
      <c r="Q102" s="151"/>
    </row>
    <row r="103" spans="2:18" s="8" customFormat="1" ht="25.5" customHeight="1" thickBot="1" x14ac:dyDescent="0.3">
      <c r="B103" s="409" t="s">
        <v>66</v>
      </c>
      <c r="C103" s="464" t="s">
        <v>183</v>
      </c>
      <c r="D103" s="465"/>
      <c r="E103" s="465"/>
      <c r="F103" s="465"/>
      <c r="G103" s="465"/>
      <c r="H103" s="465"/>
      <c r="I103" s="466"/>
      <c r="J103" s="411" t="s">
        <v>184</v>
      </c>
      <c r="K103" s="411"/>
      <c r="L103" s="411"/>
      <c r="M103" s="411"/>
      <c r="N103" s="411"/>
      <c r="O103" s="407" t="s">
        <v>191</v>
      </c>
      <c r="P103" s="405" t="s">
        <v>180</v>
      </c>
      <c r="Q103" s="149"/>
    </row>
    <row r="104" spans="2:18" s="8" customFormat="1" ht="45" customHeight="1" thickBot="1" x14ac:dyDescent="0.3">
      <c r="B104" s="410"/>
      <c r="C104" s="59" t="s">
        <v>85</v>
      </c>
      <c r="D104" s="41"/>
      <c r="E104" s="41" t="s">
        <v>138</v>
      </c>
      <c r="F104" s="40" t="s">
        <v>149</v>
      </c>
      <c r="G104" s="41" t="s">
        <v>139</v>
      </c>
      <c r="H104" s="42" t="s">
        <v>148</v>
      </c>
      <c r="I104" s="42" t="s">
        <v>148</v>
      </c>
      <c r="J104" s="9" t="s">
        <v>140</v>
      </c>
      <c r="K104" s="10" t="s">
        <v>37</v>
      </c>
      <c r="L104" s="10" t="s">
        <v>141</v>
      </c>
      <c r="M104" s="11" t="s">
        <v>142</v>
      </c>
      <c r="N104" s="60" t="s">
        <v>38</v>
      </c>
      <c r="O104" s="408"/>
      <c r="P104" s="406"/>
      <c r="Q104" s="149"/>
    </row>
    <row r="105" spans="2:18" x14ac:dyDescent="0.25">
      <c r="B105" s="430" t="s">
        <v>67</v>
      </c>
      <c r="C105" s="102" t="s">
        <v>41</v>
      </c>
      <c r="D105" s="179">
        <f>_xlfn.XLOOKUP(C105,'Fee rates and unit costs'!$B$4:$B$16,'Fee rates and unit costs'!$F$4:$F$16,0,0)</f>
        <v>0</v>
      </c>
      <c r="E105" s="180"/>
      <c r="F105" s="181">
        <f t="shared" ref="F105:F110" si="57">E105*D105</f>
        <v>0</v>
      </c>
      <c r="G105" s="180"/>
      <c r="H105" s="183">
        <f t="shared" ref="H105:H110" si="58">D105*G105</f>
        <v>0</v>
      </c>
      <c r="I105" s="374">
        <f t="shared" ref="I105:I110" si="59">F105+H105</f>
        <v>0</v>
      </c>
      <c r="J105" s="272"/>
      <c r="K105" s="273"/>
      <c r="L105" s="273"/>
      <c r="M105" s="273"/>
      <c r="N105" s="433">
        <f>SUM(J105:M108)</f>
        <v>0</v>
      </c>
      <c r="O105" s="443"/>
      <c r="P105" s="440">
        <f>+F105+H105+N105+O105</f>
        <v>0</v>
      </c>
    </row>
    <row r="106" spans="2:18" x14ac:dyDescent="0.25">
      <c r="B106" s="431"/>
      <c r="C106" s="103" t="s">
        <v>41</v>
      </c>
      <c r="D106" s="179">
        <f>_xlfn.XLOOKUP(C106,'Fee rates and unit costs'!$B$4:$B$16,'Fee rates and unit costs'!$F$4:$F$16,0,0)</f>
        <v>0</v>
      </c>
      <c r="E106" s="180"/>
      <c r="F106" s="181">
        <f t="shared" si="57"/>
        <v>0</v>
      </c>
      <c r="G106" s="180"/>
      <c r="H106" s="183">
        <f t="shared" si="58"/>
        <v>0</v>
      </c>
      <c r="I106" s="374">
        <f t="shared" si="59"/>
        <v>0</v>
      </c>
      <c r="J106" s="298"/>
      <c r="K106" s="299"/>
      <c r="L106" s="299"/>
      <c r="M106" s="299"/>
      <c r="N106" s="434"/>
      <c r="O106" s="444"/>
      <c r="P106" s="441"/>
    </row>
    <row r="107" spans="2:18" x14ac:dyDescent="0.25">
      <c r="B107" s="431"/>
      <c r="C107" s="103" t="s">
        <v>41</v>
      </c>
      <c r="D107" s="179">
        <f>_xlfn.XLOOKUP(C107,'Fee rates and unit costs'!$B$4:$B$16,'Fee rates and unit costs'!$F$4:$F$16,0,0)</f>
        <v>0</v>
      </c>
      <c r="E107" s="180"/>
      <c r="F107" s="181">
        <f t="shared" si="57"/>
        <v>0</v>
      </c>
      <c r="G107" s="180"/>
      <c r="H107" s="183">
        <f t="shared" si="58"/>
        <v>0</v>
      </c>
      <c r="I107" s="374">
        <f t="shared" si="59"/>
        <v>0</v>
      </c>
      <c r="J107" s="298"/>
      <c r="K107" s="299"/>
      <c r="L107" s="299"/>
      <c r="M107" s="299"/>
      <c r="N107" s="434"/>
      <c r="O107" s="444"/>
      <c r="P107" s="441"/>
    </row>
    <row r="108" spans="2:18" x14ac:dyDescent="0.25">
      <c r="B108" s="432"/>
      <c r="C108" s="103" t="s">
        <v>41</v>
      </c>
      <c r="D108" s="179">
        <f>_xlfn.XLOOKUP(C108,'Fee rates and unit costs'!$B$4:$B$16,'Fee rates and unit costs'!$F$4:$F$16,0,0)</f>
        <v>0</v>
      </c>
      <c r="E108" s="180"/>
      <c r="F108" s="181">
        <f t="shared" si="57"/>
        <v>0</v>
      </c>
      <c r="G108" s="180"/>
      <c r="H108" s="183">
        <f t="shared" si="58"/>
        <v>0</v>
      </c>
      <c r="I108" s="374">
        <f t="shared" si="59"/>
        <v>0</v>
      </c>
      <c r="J108" s="300"/>
      <c r="K108" s="301"/>
      <c r="L108" s="301"/>
      <c r="M108" s="301"/>
      <c r="N108" s="434"/>
      <c r="O108" s="445"/>
      <c r="P108" s="442"/>
    </row>
    <row r="109" spans="2:18" x14ac:dyDescent="0.25">
      <c r="B109" s="148" t="s">
        <v>68</v>
      </c>
      <c r="C109" s="105" t="s">
        <v>41</v>
      </c>
      <c r="D109" s="195">
        <f>_xlfn.XLOOKUP(C109,'Fee rates and unit costs'!$B$4:$B$16,'Fee rates and unit costs'!$F$4:$F$16,0,0)</f>
        <v>0</v>
      </c>
      <c r="E109" s="196"/>
      <c r="F109" s="197">
        <f t="shared" si="57"/>
        <v>0</v>
      </c>
      <c r="G109" s="196"/>
      <c r="H109" s="199">
        <f t="shared" si="58"/>
        <v>0</v>
      </c>
      <c r="I109" s="376">
        <f t="shared" si="59"/>
        <v>0</v>
      </c>
      <c r="J109" s="268"/>
      <c r="K109" s="114"/>
      <c r="L109" s="114"/>
      <c r="M109" s="114"/>
      <c r="N109" s="312">
        <f>SUM(J109:M109)</f>
        <v>0</v>
      </c>
      <c r="O109" s="265"/>
      <c r="P109" s="266">
        <f>+F109+H109+N109+O109</f>
        <v>0</v>
      </c>
    </row>
    <row r="110" spans="2:18" ht="15.75" thickBot="1" x14ac:dyDescent="0.3">
      <c r="B110" s="148" t="s">
        <v>69</v>
      </c>
      <c r="C110" s="104" t="s">
        <v>41</v>
      </c>
      <c r="D110" s="296">
        <f>_xlfn.XLOOKUP(C110,'Fee rates and unit costs'!$B$4:$B$16,'Fee rates and unit costs'!$F$4:$F$16,0,0)</f>
        <v>0</v>
      </c>
      <c r="E110" s="291"/>
      <c r="F110" s="292">
        <f t="shared" si="57"/>
        <v>0</v>
      </c>
      <c r="G110" s="291"/>
      <c r="H110" s="293">
        <f t="shared" si="58"/>
        <v>0</v>
      </c>
      <c r="I110" s="379">
        <f t="shared" si="59"/>
        <v>0</v>
      </c>
      <c r="J110" s="267"/>
      <c r="K110" s="113"/>
      <c r="L110" s="113"/>
      <c r="M110" s="113"/>
      <c r="N110" s="313">
        <f>SUM(J110:M110)</f>
        <v>0</v>
      </c>
      <c r="O110" s="269"/>
      <c r="P110" s="266">
        <f>+F110+H110+N110+O110</f>
        <v>0</v>
      </c>
    </row>
    <row r="111" spans="2:18" s="135" customFormat="1" ht="15.75" thickBot="1" x14ac:dyDescent="0.3">
      <c r="B111" s="12" t="s">
        <v>36</v>
      </c>
      <c r="C111" s="63"/>
      <c r="D111" s="284"/>
      <c r="E111" s="284">
        <f>SUM(E105:E110)</f>
        <v>0</v>
      </c>
      <c r="F111" s="284">
        <f t="shared" ref="F111:P111" si="60">SUM(F105:F110)</f>
        <v>0</v>
      </c>
      <c r="G111" s="284">
        <f>SUM(G105:G110)</f>
        <v>0</v>
      </c>
      <c r="H111" s="287">
        <f t="shared" si="60"/>
        <v>0</v>
      </c>
      <c r="I111" s="287">
        <f t="shared" si="60"/>
        <v>0</v>
      </c>
      <c r="J111" s="286">
        <f t="shared" si="60"/>
        <v>0</v>
      </c>
      <c r="K111" s="284">
        <f t="shared" si="60"/>
        <v>0</v>
      </c>
      <c r="L111" s="284">
        <f t="shared" si="60"/>
        <v>0</v>
      </c>
      <c r="M111" s="284">
        <f t="shared" si="60"/>
        <v>0</v>
      </c>
      <c r="N111" s="287">
        <f>SUM(N105:N110)</f>
        <v>0</v>
      </c>
      <c r="O111" s="310">
        <f t="shared" si="60"/>
        <v>0</v>
      </c>
      <c r="P111" s="311">
        <f t="shared" si="60"/>
        <v>0</v>
      </c>
    </row>
    <row r="112" spans="2:18" ht="15.75" thickBot="1" x14ac:dyDescent="0.3">
      <c r="J112" s="57"/>
      <c r="K112" s="57"/>
      <c r="L112" s="57"/>
      <c r="M112" s="57"/>
      <c r="N112" s="58"/>
      <c r="O112" s="57"/>
      <c r="P112" s="58"/>
    </row>
    <row r="113" spans="2:19" ht="28.15" customHeight="1" thickBot="1" x14ac:dyDescent="0.3">
      <c r="B113" s="12" t="s">
        <v>179</v>
      </c>
      <c r="C113" s="63"/>
      <c r="D113" s="284"/>
      <c r="E113" s="284">
        <f>E64+E85+E101+E111</f>
        <v>0</v>
      </c>
      <c r="F113" s="284">
        <f>F64+F85+F101+F111</f>
        <v>0</v>
      </c>
      <c r="G113" s="284">
        <f>G64+G85+G101+G111</f>
        <v>0</v>
      </c>
      <c r="H113" s="285">
        <f t="shared" ref="H113:K113" si="61">H64+H85+H101+H111</f>
        <v>0</v>
      </c>
      <c r="I113" s="285">
        <f t="shared" si="61"/>
        <v>0</v>
      </c>
      <c r="J113" s="286">
        <f>J64+J85+J101+J111</f>
        <v>0</v>
      </c>
      <c r="K113" s="284">
        <f t="shared" si="61"/>
        <v>0</v>
      </c>
      <c r="L113" s="284">
        <f>+L111+L101+L85+L64</f>
        <v>0</v>
      </c>
      <c r="M113" s="284">
        <f>+M111+M101+M85+M64</f>
        <v>0</v>
      </c>
      <c r="N113" s="287">
        <f>+N111+N101+N85+N64</f>
        <v>0</v>
      </c>
      <c r="O113" s="310">
        <f>+O111+O101+O85+O64</f>
        <v>0</v>
      </c>
      <c r="P113" s="288">
        <f>+P64+P85+P101+P111</f>
        <v>0</v>
      </c>
      <c r="R113" s="146"/>
      <c r="S113" s="146"/>
    </row>
    <row r="114" spans="2:19" x14ac:dyDescent="0.25">
      <c r="J114" s="57"/>
      <c r="K114" s="57"/>
      <c r="L114" s="57"/>
      <c r="M114" s="57"/>
      <c r="N114" s="58"/>
      <c r="O114" s="57"/>
      <c r="P114" s="58"/>
    </row>
    <row r="115" spans="2:19" ht="17.25" x14ac:dyDescent="0.25">
      <c r="B115" s="7" t="s">
        <v>146</v>
      </c>
      <c r="J115" s="57"/>
      <c r="K115" s="57"/>
      <c r="L115" s="57"/>
      <c r="M115" s="57"/>
      <c r="N115" s="58"/>
      <c r="O115" s="57"/>
      <c r="P115" s="58"/>
    </row>
    <row r="116" spans="2:19" ht="17.25" x14ac:dyDescent="0.25">
      <c r="B116" s="7" t="s">
        <v>143</v>
      </c>
      <c r="J116" s="57"/>
      <c r="K116" s="57"/>
      <c r="L116" s="57"/>
      <c r="M116" s="57"/>
      <c r="N116" s="58"/>
      <c r="O116" s="57"/>
      <c r="P116" s="58"/>
    </row>
    <row r="117" spans="2:19" ht="17.25" x14ac:dyDescent="0.25">
      <c r="B117" s="7" t="s">
        <v>144</v>
      </c>
      <c r="H117" s="55"/>
      <c r="I117" s="55"/>
      <c r="J117" s="57"/>
      <c r="K117" s="145"/>
      <c r="L117" s="57"/>
      <c r="M117" s="57"/>
      <c r="N117" s="58"/>
      <c r="O117" s="57"/>
      <c r="P117" s="58"/>
    </row>
    <row r="118" spans="2:19" ht="17.25" x14ac:dyDescent="0.25">
      <c r="B118" s="7" t="s">
        <v>145</v>
      </c>
      <c r="H118" s="55"/>
      <c r="I118" s="55"/>
      <c r="J118" s="57"/>
      <c r="K118" s="57"/>
      <c r="L118" s="57"/>
      <c r="M118" s="57"/>
      <c r="N118" s="58"/>
      <c r="O118" s="57"/>
      <c r="P118" s="58"/>
    </row>
    <row r="119" spans="2:19" x14ac:dyDescent="0.25">
      <c r="H119" s="55"/>
      <c r="I119" s="55"/>
      <c r="J119" s="57"/>
      <c r="K119" s="57"/>
      <c r="L119" s="57"/>
      <c r="M119" s="57"/>
      <c r="N119" s="58"/>
      <c r="O119" s="57"/>
      <c r="P119" s="58"/>
    </row>
    <row r="120" spans="2:19" x14ac:dyDescent="0.25">
      <c r="J120" s="57"/>
      <c r="K120" s="57"/>
      <c r="L120" s="57"/>
      <c r="M120" s="57"/>
      <c r="N120" s="58"/>
      <c r="O120" s="57"/>
      <c r="P120" s="58"/>
    </row>
    <row r="121" spans="2:19" x14ac:dyDescent="0.25">
      <c r="J121" s="57"/>
      <c r="K121" s="57"/>
      <c r="L121" s="57"/>
      <c r="M121" s="57"/>
      <c r="N121" s="58"/>
      <c r="O121" s="57"/>
      <c r="P121" s="58"/>
    </row>
    <row r="122" spans="2:19" x14ac:dyDescent="0.25">
      <c r="J122" s="57"/>
      <c r="K122" s="57"/>
      <c r="L122" s="57"/>
      <c r="M122" s="57"/>
      <c r="N122" s="58"/>
      <c r="O122" s="57"/>
      <c r="P122" s="58"/>
    </row>
    <row r="123" spans="2:19" x14ac:dyDescent="0.25">
      <c r="J123" s="57"/>
      <c r="K123" s="57"/>
      <c r="L123" s="57"/>
      <c r="M123" s="57"/>
      <c r="N123" s="58"/>
      <c r="O123" s="57"/>
      <c r="P123" s="58"/>
    </row>
    <row r="124" spans="2:19" x14ac:dyDescent="0.25">
      <c r="J124" s="57"/>
      <c r="K124" s="57"/>
      <c r="L124" s="57"/>
      <c r="M124" s="57"/>
      <c r="N124" s="58"/>
      <c r="O124" s="57"/>
      <c r="P124" s="58"/>
    </row>
    <row r="125" spans="2:19" x14ac:dyDescent="0.25">
      <c r="J125" s="57"/>
      <c r="K125" s="57"/>
      <c r="L125" s="57"/>
      <c r="M125" s="57"/>
      <c r="N125" s="58"/>
      <c r="O125" s="57"/>
      <c r="P125" s="58"/>
    </row>
    <row r="126" spans="2:19" x14ac:dyDescent="0.25">
      <c r="J126" s="57"/>
      <c r="K126" s="57"/>
      <c r="L126" s="57"/>
      <c r="M126" s="57"/>
      <c r="N126" s="58"/>
      <c r="O126" s="57"/>
      <c r="P126" s="58"/>
    </row>
    <row r="127" spans="2:19" x14ac:dyDescent="0.25">
      <c r="J127" s="57"/>
      <c r="K127" s="57"/>
      <c r="L127" s="57"/>
      <c r="M127" s="57"/>
      <c r="N127" s="58"/>
      <c r="O127" s="57"/>
      <c r="P127" s="58"/>
    </row>
    <row r="128" spans="2:19" x14ac:dyDescent="0.25">
      <c r="J128" s="57"/>
      <c r="K128" s="57"/>
      <c r="L128" s="57"/>
      <c r="M128" s="57"/>
      <c r="N128" s="58"/>
      <c r="O128" s="57"/>
      <c r="P128" s="58"/>
    </row>
    <row r="129" spans="10:16" x14ac:dyDescent="0.25">
      <c r="J129" s="57"/>
      <c r="K129" s="57"/>
      <c r="L129" s="57"/>
      <c r="M129" s="57"/>
      <c r="N129" s="58"/>
      <c r="O129" s="57"/>
      <c r="P129" s="58"/>
    </row>
    <row r="130" spans="10:16" x14ac:dyDescent="0.25">
      <c r="J130" s="57"/>
      <c r="K130" s="57"/>
      <c r="L130" s="57"/>
      <c r="M130" s="57"/>
      <c r="N130" s="58"/>
      <c r="O130" s="57"/>
      <c r="P130" s="58"/>
    </row>
    <row r="131" spans="10:16" x14ac:dyDescent="0.25">
      <c r="J131" s="57"/>
      <c r="K131" s="57"/>
      <c r="L131" s="57"/>
      <c r="M131" s="57"/>
      <c r="N131" s="58"/>
      <c r="O131" s="57"/>
      <c r="P131" s="58"/>
    </row>
    <row r="132" spans="10:16" x14ac:dyDescent="0.25">
      <c r="J132" s="57"/>
      <c r="K132" s="57"/>
      <c r="L132" s="57"/>
      <c r="M132" s="57"/>
      <c r="N132" s="58"/>
      <c r="O132" s="57"/>
      <c r="P132" s="58"/>
    </row>
    <row r="133" spans="10:16" x14ac:dyDescent="0.25">
      <c r="J133" s="57"/>
      <c r="K133" s="57"/>
      <c r="L133" s="57"/>
      <c r="M133" s="57"/>
      <c r="N133" s="58"/>
      <c r="O133" s="57"/>
      <c r="P133" s="58"/>
    </row>
    <row r="134" spans="10:16" x14ac:dyDescent="0.25">
      <c r="J134" s="57"/>
      <c r="K134" s="57"/>
      <c r="L134" s="57"/>
      <c r="M134" s="57"/>
      <c r="N134" s="58"/>
      <c r="O134" s="57"/>
      <c r="P134" s="58"/>
    </row>
    <row r="135" spans="10:16" x14ac:dyDescent="0.25">
      <c r="J135" s="57"/>
      <c r="K135" s="57"/>
      <c r="L135" s="57"/>
      <c r="M135" s="57"/>
      <c r="N135" s="58"/>
      <c r="O135" s="57"/>
      <c r="P135" s="58"/>
    </row>
    <row r="136" spans="10:16" x14ac:dyDescent="0.25">
      <c r="J136" s="57"/>
      <c r="K136" s="57"/>
      <c r="L136" s="57"/>
      <c r="M136" s="57"/>
      <c r="N136" s="58"/>
      <c r="O136" s="57"/>
      <c r="P136" s="58"/>
    </row>
    <row r="137" spans="10:16" x14ac:dyDescent="0.25">
      <c r="J137" s="57"/>
      <c r="K137" s="57"/>
      <c r="L137" s="57"/>
      <c r="M137" s="57"/>
      <c r="N137" s="58"/>
      <c r="O137" s="57"/>
      <c r="P137" s="58"/>
    </row>
    <row r="138" spans="10:16" x14ac:dyDescent="0.25">
      <c r="J138" s="57"/>
      <c r="K138" s="57"/>
      <c r="L138" s="57"/>
      <c r="M138" s="57"/>
      <c r="N138" s="58"/>
      <c r="O138" s="57"/>
      <c r="P138" s="58"/>
    </row>
    <row r="139" spans="10:16" x14ac:dyDescent="0.25">
      <c r="J139" s="57"/>
      <c r="K139" s="57"/>
      <c r="L139" s="57"/>
      <c r="M139" s="57"/>
      <c r="N139" s="58"/>
      <c r="O139" s="57"/>
      <c r="P139" s="58"/>
    </row>
    <row r="140" spans="10:16" x14ac:dyDescent="0.25">
      <c r="J140" s="57"/>
      <c r="K140" s="57"/>
      <c r="L140" s="57"/>
      <c r="M140" s="57"/>
      <c r="N140" s="58"/>
      <c r="O140" s="57"/>
      <c r="P140" s="58"/>
    </row>
    <row r="141" spans="10:16" x14ac:dyDescent="0.25">
      <c r="J141" s="57"/>
      <c r="K141" s="57"/>
      <c r="L141" s="57"/>
      <c r="M141" s="57"/>
      <c r="N141" s="58"/>
      <c r="O141" s="57"/>
      <c r="P141" s="58"/>
    </row>
    <row r="142" spans="10:16" x14ac:dyDescent="0.25">
      <c r="J142" s="57"/>
      <c r="K142" s="57"/>
      <c r="L142" s="57"/>
      <c r="M142" s="57"/>
      <c r="N142" s="58"/>
      <c r="O142" s="57"/>
      <c r="P142" s="58"/>
    </row>
    <row r="143" spans="10:16" x14ac:dyDescent="0.25">
      <c r="J143" s="57"/>
      <c r="K143" s="57"/>
      <c r="L143" s="57"/>
      <c r="M143" s="57"/>
      <c r="N143" s="58"/>
      <c r="O143" s="57"/>
      <c r="P143" s="58"/>
    </row>
    <row r="144" spans="10:16" x14ac:dyDescent="0.25">
      <c r="J144" s="57"/>
      <c r="K144" s="57"/>
      <c r="L144" s="57"/>
      <c r="M144" s="57"/>
      <c r="N144" s="58"/>
      <c r="O144" s="57"/>
      <c r="P144" s="58"/>
    </row>
    <row r="145" spans="10:16" x14ac:dyDescent="0.25">
      <c r="J145" s="57"/>
      <c r="K145" s="57"/>
      <c r="L145" s="57"/>
      <c r="M145" s="57"/>
      <c r="N145" s="58"/>
      <c r="O145" s="57"/>
      <c r="P145" s="58"/>
    </row>
    <row r="146" spans="10:16" x14ac:dyDescent="0.25">
      <c r="J146" s="57"/>
      <c r="K146" s="57"/>
      <c r="L146" s="57"/>
      <c r="M146" s="57"/>
      <c r="N146" s="58"/>
      <c r="O146" s="57"/>
      <c r="P146" s="58"/>
    </row>
    <row r="147" spans="10:16" x14ac:dyDescent="0.25">
      <c r="J147" s="57"/>
      <c r="K147" s="57"/>
      <c r="L147" s="57"/>
      <c r="M147" s="57"/>
      <c r="N147" s="58"/>
      <c r="O147" s="57"/>
      <c r="P147" s="58"/>
    </row>
    <row r="148" spans="10:16" x14ac:dyDescent="0.25">
      <c r="J148" s="57"/>
      <c r="K148" s="57"/>
      <c r="L148" s="57"/>
      <c r="M148" s="57"/>
      <c r="N148" s="58"/>
      <c r="O148" s="57"/>
      <c r="P148" s="58"/>
    </row>
    <row r="149" spans="10:16" x14ac:dyDescent="0.25">
      <c r="J149" s="57"/>
      <c r="K149" s="57"/>
      <c r="L149" s="57"/>
      <c r="M149" s="57"/>
      <c r="N149" s="58"/>
      <c r="O149" s="57"/>
      <c r="P149" s="58"/>
    </row>
    <row r="150" spans="10:16" x14ac:dyDescent="0.25">
      <c r="J150" s="57"/>
      <c r="K150" s="57"/>
      <c r="L150" s="57"/>
      <c r="M150" s="57"/>
      <c r="N150" s="58"/>
      <c r="O150" s="57"/>
      <c r="P150" s="58"/>
    </row>
    <row r="151" spans="10:16" x14ac:dyDescent="0.25">
      <c r="J151" s="57"/>
      <c r="K151" s="57"/>
      <c r="L151" s="57"/>
      <c r="M151" s="57"/>
      <c r="N151" s="58"/>
      <c r="O151" s="57"/>
      <c r="P151" s="58"/>
    </row>
    <row r="152" spans="10:16" x14ac:dyDescent="0.25">
      <c r="J152" s="57"/>
      <c r="K152" s="57"/>
      <c r="L152" s="57"/>
      <c r="M152" s="57"/>
      <c r="N152" s="58"/>
      <c r="O152" s="57"/>
      <c r="P152" s="58"/>
    </row>
    <row r="153" spans="10:16" x14ac:dyDescent="0.25">
      <c r="J153" s="57"/>
      <c r="K153" s="57"/>
      <c r="L153" s="57"/>
      <c r="M153" s="57"/>
      <c r="N153" s="58"/>
      <c r="O153" s="57"/>
      <c r="P153" s="58"/>
    </row>
    <row r="154" spans="10:16" x14ac:dyDescent="0.25">
      <c r="J154" s="57"/>
      <c r="K154" s="57"/>
      <c r="L154" s="57"/>
      <c r="M154" s="57"/>
      <c r="N154" s="58"/>
      <c r="O154" s="57"/>
      <c r="P154" s="58"/>
    </row>
    <row r="155" spans="10:16" x14ac:dyDescent="0.25">
      <c r="J155" s="57"/>
      <c r="K155" s="57"/>
      <c r="L155" s="57"/>
      <c r="M155" s="57"/>
      <c r="N155" s="58"/>
      <c r="O155" s="57"/>
      <c r="P155" s="58"/>
    </row>
    <row r="156" spans="10:16" x14ac:dyDescent="0.25">
      <c r="J156" s="57"/>
      <c r="K156" s="57"/>
      <c r="L156" s="57"/>
      <c r="M156" s="57"/>
      <c r="N156" s="58"/>
      <c r="O156" s="57"/>
      <c r="P156" s="58"/>
    </row>
    <row r="157" spans="10:16" x14ac:dyDescent="0.25">
      <c r="J157" s="57"/>
      <c r="K157" s="57"/>
      <c r="L157" s="57"/>
      <c r="M157" s="57"/>
      <c r="N157" s="58"/>
      <c r="O157" s="57"/>
      <c r="P157" s="58"/>
    </row>
    <row r="158" spans="10:16" x14ac:dyDescent="0.25">
      <c r="J158" s="57"/>
      <c r="K158" s="57"/>
      <c r="L158" s="57"/>
      <c r="M158" s="57"/>
      <c r="N158" s="58"/>
      <c r="O158" s="57"/>
      <c r="P158" s="58"/>
    </row>
    <row r="159" spans="10:16" x14ac:dyDescent="0.25">
      <c r="J159" s="57"/>
      <c r="K159" s="57"/>
      <c r="L159" s="57"/>
      <c r="M159" s="57"/>
      <c r="N159" s="58"/>
      <c r="O159" s="57"/>
      <c r="P159" s="58"/>
    </row>
    <row r="160" spans="10:16" x14ac:dyDescent="0.25">
      <c r="J160" s="57"/>
      <c r="K160" s="57"/>
      <c r="L160" s="57"/>
      <c r="M160" s="57"/>
      <c r="N160" s="58"/>
      <c r="O160" s="57"/>
      <c r="P160" s="58"/>
    </row>
    <row r="161" spans="10:16" x14ac:dyDescent="0.25">
      <c r="J161" s="57"/>
      <c r="K161" s="57"/>
      <c r="L161" s="57"/>
      <c r="M161" s="57"/>
      <c r="N161" s="58"/>
      <c r="O161" s="57"/>
      <c r="P161" s="58"/>
    </row>
    <row r="162" spans="10:16" x14ac:dyDescent="0.25">
      <c r="J162" s="57"/>
      <c r="K162" s="57"/>
      <c r="L162" s="57"/>
      <c r="M162" s="57"/>
      <c r="N162" s="58"/>
      <c r="O162" s="57"/>
      <c r="P162" s="58"/>
    </row>
    <row r="163" spans="10:16" x14ac:dyDescent="0.25">
      <c r="J163" s="57"/>
      <c r="K163" s="57"/>
      <c r="L163" s="57"/>
      <c r="M163" s="57"/>
      <c r="N163" s="58"/>
      <c r="O163" s="57"/>
      <c r="P163" s="58"/>
    </row>
    <row r="164" spans="10:16" x14ac:dyDescent="0.25">
      <c r="J164" s="57"/>
      <c r="K164" s="57"/>
      <c r="L164" s="57"/>
      <c r="M164" s="57"/>
      <c r="N164" s="58"/>
      <c r="O164" s="57"/>
      <c r="P164" s="58"/>
    </row>
    <row r="165" spans="10:16" x14ac:dyDescent="0.25">
      <c r="J165" s="57"/>
      <c r="K165" s="57"/>
      <c r="L165" s="57"/>
      <c r="M165" s="57"/>
      <c r="N165" s="58"/>
      <c r="O165" s="57"/>
      <c r="P165" s="58"/>
    </row>
    <row r="166" spans="10:16" x14ac:dyDescent="0.25">
      <c r="J166" s="57"/>
      <c r="K166" s="57"/>
      <c r="L166" s="57"/>
      <c r="M166" s="57"/>
      <c r="N166" s="58"/>
      <c r="O166" s="57"/>
      <c r="P166" s="58"/>
    </row>
    <row r="167" spans="10:16" x14ac:dyDescent="0.25">
      <c r="J167" s="57"/>
      <c r="K167" s="57"/>
      <c r="L167" s="57"/>
      <c r="M167" s="57"/>
      <c r="N167" s="58"/>
      <c r="O167" s="57"/>
      <c r="P167" s="58"/>
    </row>
    <row r="168" spans="10:16" x14ac:dyDescent="0.25">
      <c r="J168" s="57"/>
      <c r="K168" s="57"/>
      <c r="L168" s="57"/>
      <c r="M168" s="57"/>
      <c r="N168" s="58"/>
      <c r="O168" s="57"/>
      <c r="P168" s="58"/>
    </row>
    <row r="169" spans="10:16" x14ac:dyDescent="0.25">
      <c r="J169" s="57"/>
      <c r="K169" s="57"/>
      <c r="L169" s="57"/>
      <c r="M169" s="57"/>
      <c r="N169" s="58"/>
      <c r="O169" s="57"/>
      <c r="P169" s="58"/>
    </row>
    <row r="170" spans="10:16" x14ac:dyDescent="0.25">
      <c r="J170" s="57"/>
      <c r="K170" s="57"/>
      <c r="L170" s="57"/>
      <c r="M170" s="57"/>
      <c r="N170" s="58"/>
      <c r="O170" s="57"/>
      <c r="P170" s="58"/>
    </row>
    <row r="171" spans="10:16" x14ac:dyDescent="0.25">
      <c r="J171" s="57"/>
      <c r="K171" s="57"/>
      <c r="L171" s="57"/>
      <c r="M171" s="57"/>
      <c r="N171" s="58"/>
      <c r="O171" s="57"/>
      <c r="P171" s="58"/>
    </row>
    <row r="172" spans="10:16" x14ac:dyDescent="0.25">
      <c r="J172" s="57"/>
      <c r="K172" s="57"/>
      <c r="L172" s="57"/>
      <c r="M172" s="57"/>
      <c r="N172" s="58"/>
      <c r="O172" s="57"/>
      <c r="P172" s="58"/>
    </row>
    <row r="173" spans="10:16" x14ac:dyDescent="0.25">
      <c r="J173" s="57"/>
      <c r="K173" s="57"/>
      <c r="L173" s="57"/>
      <c r="M173" s="57"/>
      <c r="N173" s="58"/>
      <c r="O173" s="57"/>
      <c r="P173" s="58"/>
    </row>
    <row r="174" spans="10:16" x14ac:dyDescent="0.25">
      <c r="J174" s="57"/>
      <c r="K174" s="57"/>
      <c r="L174" s="57"/>
      <c r="M174" s="57"/>
      <c r="N174" s="58"/>
      <c r="O174" s="57"/>
      <c r="P174" s="58"/>
    </row>
    <row r="175" spans="10:16" x14ac:dyDescent="0.25">
      <c r="J175" s="57"/>
      <c r="K175" s="57"/>
      <c r="L175" s="57"/>
      <c r="M175" s="57"/>
      <c r="N175" s="58"/>
      <c r="O175" s="57"/>
      <c r="P175" s="58"/>
    </row>
    <row r="176" spans="10:16" x14ac:dyDescent="0.25">
      <c r="J176" s="57"/>
      <c r="K176" s="57"/>
      <c r="L176" s="57"/>
      <c r="M176" s="57"/>
      <c r="N176" s="58"/>
      <c r="O176" s="57"/>
      <c r="P176" s="58"/>
    </row>
    <row r="177" spans="10:16" x14ac:dyDescent="0.25">
      <c r="J177" s="57"/>
      <c r="K177" s="57"/>
      <c r="L177" s="57"/>
      <c r="M177" s="57"/>
      <c r="N177" s="58"/>
      <c r="O177" s="57"/>
      <c r="P177" s="58"/>
    </row>
    <row r="178" spans="10:16" x14ac:dyDescent="0.25">
      <c r="J178" s="57"/>
      <c r="K178" s="57"/>
      <c r="L178" s="57"/>
      <c r="M178" s="57"/>
      <c r="N178" s="58"/>
      <c r="O178" s="57"/>
      <c r="P178" s="58"/>
    </row>
    <row r="179" spans="10:16" x14ac:dyDescent="0.25">
      <c r="J179" s="57"/>
      <c r="K179" s="57"/>
      <c r="L179" s="57"/>
      <c r="M179" s="57"/>
      <c r="N179" s="58"/>
      <c r="O179" s="57"/>
      <c r="P179" s="58"/>
    </row>
    <row r="180" spans="10:16" x14ac:dyDescent="0.25">
      <c r="J180" s="57"/>
      <c r="K180" s="57"/>
      <c r="L180" s="57"/>
      <c r="M180" s="57"/>
      <c r="N180" s="58"/>
      <c r="O180" s="57"/>
      <c r="P180" s="58"/>
    </row>
    <row r="181" spans="10:16" x14ac:dyDescent="0.25">
      <c r="J181" s="57"/>
      <c r="K181" s="57"/>
      <c r="L181" s="57"/>
      <c r="M181" s="57"/>
      <c r="N181" s="58"/>
      <c r="O181" s="57"/>
      <c r="P181" s="58"/>
    </row>
    <row r="182" spans="10:16" x14ac:dyDescent="0.25">
      <c r="J182" s="57"/>
      <c r="K182" s="57"/>
      <c r="L182" s="57"/>
      <c r="M182" s="57"/>
      <c r="N182" s="58"/>
      <c r="O182" s="57"/>
      <c r="P182" s="58"/>
    </row>
    <row r="183" spans="10:16" x14ac:dyDescent="0.25">
      <c r="J183" s="57"/>
      <c r="K183" s="57"/>
      <c r="L183" s="57"/>
      <c r="M183" s="57"/>
      <c r="N183" s="58"/>
      <c r="O183" s="57"/>
      <c r="P183" s="58"/>
    </row>
    <row r="184" spans="10:16" x14ac:dyDescent="0.25">
      <c r="J184" s="57"/>
      <c r="K184" s="57"/>
      <c r="L184" s="57"/>
      <c r="M184" s="57"/>
      <c r="N184" s="58"/>
      <c r="O184" s="57"/>
      <c r="P184" s="58"/>
    </row>
    <row r="185" spans="10:16" x14ac:dyDescent="0.25">
      <c r="J185" s="57"/>
      <c r="K185" s="57"/>
      <c r="L185" s="57"/>
      <c r="M185" s="57"/>
      <c r="N185" s="58"/>
      <c r="O185" s="57"/>
      <c r="P185" s="58"/>
    </row>
    <row r="186" spans="10:16" x14ac:dyDescent="0.25">
      <c r="J186" s="57"/>
      <c r="K186" s="57"/>
      <c r="L186" s="57"/>
      <c r="M186" s="57"/>
      <c r="N186" s="58"/>
      <c r="O186" s="57"/>
      <c r="P186" s="58"/>
    </row>
    <row r="187" spans="10:16" x14ac:dyDescent="0.25">
      <c r="J187" s="57"/>
      <c r="K187" s="57"/>
      <c r="L187" s="57"/>
      <c r="M187" s="57"/>
      <c r="N187" s="58"/>
      <c r="O187" s="57"/>
      <c r="P187" s="58"/>
    </row>
    <row r="188" spans="10:16" x14ac:dyDescent="0.25">
      <c r="J188" s="57"/>
      <c r="K188" s="57"/>
      <c r="L188" s="57"/>
      <c r="M188" s="57"/>
      <c r="N188" s="58"/>
      <c r="O188" s="57"/>
      <c r="P188" s="58"/>
    </row>
    <row r="189" spans="10:16" x14ac:dyDescent="0.25">
      <c r="J189" s="57"/>
      <c r="K189" s="57"/>
      <c r="L189" s="57"/>
      <c r="M189" s="57"/>
      <c r="N189" s="58"/>
      <c r="O189" s="57"/>
      <c r="P189" s="58"/>
    </row>
    <row r="190" spans="10:16" x14ac:dyDescent="0.25">
      <c r="J190" s="57"/>
      <c r="K190" s="57"/>
      <c r="L190" s="57"/>
      <c r="M190" s="57"/>
      <c r="N190" s="58"/>
      <c r="O190" s="57"/>
      <c r="P190" s="58"/>
    </row>
    <row r="191" spans="10:16" x14ac:dyDescent="0.25">
      <c r="J191" s="57"/>
      <c r="K191" s="57"/>
      <c r="L191" s="57"/>
      <c r="M191" s="57"/>
      <c r="N191" s="58"/>
      <c r="O191" s="57"/>
      <c r="P191" s="58"/>
    </row>
    <row r="192" spans="10:16" x14ac:dyDescent="0.25">
      <c r="J192" s="57"/>
      <c r="K192" s="57"/>
      <c r="L192" s="57"/>
      <c r="M192" s="57"/>
      <c r="N192" s="58"/>
      <c r="O192" s="57"/>
      <c r="P192" s="58"/>
    </row>
    <row r="193" spans="10:16" x14ac:dyDescent="0.25">
      <c r="J193" s="57"/>
      <c r="K193" s="57"/>
      <c r="L193" s="57"/>
      <c r="M193" s="57"/>
      <c r="N193" s="58"/>
      <c r="O193" s="57"/>
      <c r="P193" s="58"/>
    </row>
    <row r="194" spans="10:16" x14ac:dyDescent="0.25">
      <c r="J194" s="57"/>
      <c r="K194" s="57"/>
      <c r="L194" s="57"/>
      <c r="M194" s="57"/>
      <c r="N194" s="58"/>
      <c r="O194" s="57"/>
      <c r="P194" s="58"/>
    </row>
    <row r="195" spans="10:16" x14ac:dyDescent="0.25">
      <c r="J195" s="57"/>
      <c r="K195" s="57"/>
      <c r="L195" s="57"/>
      <c r="M195" s="57"/>
      <c r="N195" s="58"/>
      <c r="O195" s="57"/>
      <c r="P195" s="58"/>
    </row>
    <row r="196" spans="10:16" x14ac:dyDescent="0.25">
      <c r="J196" s="57"/>
      <c r="K196" s="57"/>
      <c r="L196" s="57"/>
      <c r="M196" s="57"/>
      <c r="N196" s="58"/>
      <c r="O196" s="57"/>
      <c r="P196" s="58"/>
    </row>
    <row r="197" spans="10:16" x14ac:dyDescent="0.25">
      <c r="J197" s="57"/>
      <c r="K197" s="57"/>
      <c r="L197" s="57"/>
      <c r="M197" s="57"/>
      <c r="N197" s="58"/>
      <c r="O197" s="57"/>
      <c r="P197" s="58"/>
    </row>
    <row r="198" spans="10:16" x14ac:dyDescent="0.25">
      <c r="J198" s="57"/>
      <c r="K198" s="57"/>
      <c r="L198" s="57"/>
      <c r="M198" s="57"/>
      <c r="N198" s="58"/>
      <c r="O198" s="57"/>
      <c r="P198" s="58"/>
    </row>
    <row r="199" spans="10:16" x14ac:dyDescent="0.25">
      <c r="J199" s="57"/>
      <c r="K199" s="57"/>
      <c r="L199" s="57"/>
      <c r="M199" s="57"/>
      <c r="N199" s="58"/>
      <c r="O199" s="57"/>
      <c r="P199" s="58"/>
    </row>
    <row r="200" spans="10:16" x14ac:dyDescent="0.25">
      <c r="J200" s="57"/>
      <c r="K200" s="57"/>
      <c r="L200" s="57"/>
      <c r="M200" s="57"/>
      <c r="N200" s="58"/>
      <c r="O200" s="57"/>
      <c r="P200" s="58"/>
    </row>
    <row r="201" spans="10:16" x14ac:dyDescent="0.25">
      <c r="J201" s="57"/>
      <c r="K201" s="57"/>
      <c r="L201" s="57"/>
      <c r="M201" s="57"/>
      <c r="N201" s="58"/>
      <c r="O201" s="57"/>
      <c r="P201" s="58"/>
    </row>
    <row r="202" spans="10:16" x14ac:dyDescent="0.25">
      <c r="J202" s="57"/>
      <c r="K202" s="57"/>
      <c r="L202" s="57"/>
      <c r="M202" s="57"/>
      <c r="N202" s="58"/>
      <c r="O202" s="57"/>
      <c r="P202" s="58"/>
    </row>
    <row r="203" spans="10:16" x14ac:dyDescent="0.25">
      <c r="J203" s="57"/>
      <c r="K203" s="57"/>
      <c r="L203" s="57"/>
      <c r="M203" s="57"/>
      <c r="N203" s="58"/>
      <c r="O203" s="57"/>
      <c r="P203" s="58"/>
    </row>
    <row r="204" spans="10:16" x14ac:dyDescent="0.25">
      <c r="J204" s="57"/>
      <c r="K204" s="57"/>
      <c r="L204" s="57"/>
      <c r="M204" s="57"/>
      <c r="N204" s="58"/>
      <c r="O204" s="57"/>
      <c r="P204" s="58"/>
    </row>
    <row r="205" spans="10:16" x14ac:dyDescent="0.25">
      <c r="J205" s="57"/>
      <c r="K205" s="57"/>
      <c r="L205" s="57"/>
      <c r="M205" s="57"/>
      <c r="N205" s="58"/>
      <c r="O205" s="57"/>
      <c r="P205" s="58"/>
    </row>
    <row r="206" spans="10:16" x14ac:dyDescent="0.25">
      <c r="J206" s="57"/>
      <c r="K206" s="57"/>
      <c r="L206" s="57"/>
      <c r="M206" s="57"/>
      <c r="N206" s="58"/>
      <c r="O206" s="57"/>
      <c r="P206" s="58"/>
    </row>
    <row r="207" spans="10:16" x14ac:dyDescent="0.25">
      <c r="J207" s="57"/>
      <c r="K207" s="57"/>
      <c r="L207" s="57"/>
      <c r="M207" s="57"/>
      <c r="N207" s="58"/>
      <c r="O207" s="57"/>
      <c r="P207" s="58"/>
    </row>
    <row r="208" spans="10:16" x14ac:dyDescent="0.25">
      <c r="J208" s="57"/>
      <c r="K208" s="57"/>
      <c r="L208" s="57"/>
      <c r="M208" s="57"/>
      <c r="N208" s="58"/>
      <c r="O208" s="57"/>
      <c r="P208" s="58"/>
    </row>
    <row r="209" spans="10:16" x14ac:dyDescent="0.25">
      <c r="J209" s="57"/>
      <c r="K209" s="57"/>
      <c r="L209" s="57"/>
      <c r="M209" s="57"/>
      <c r="N209" s="58"/>
      <c r="O209" s="57"/>
      <c r="P209" s="58"/>
    </row>
    <row r="210" spans="10:16" x14ac:dyDescent="0.25">
      <c r="J210" s="57"/>
      <c r="K210" s="57"/>
      <c r="L210" s="57"/>
      <c r="M210" s="57"/>
      <c r="N210" s="58"/>
      <c r="O210" s="57"/>
      <c r="P210" s="58"/>
    </row>
    <row r="211" spans="10:16" x14ac:dyDescent="0.25">
      <c r="J211" s="57"/>
      <c r="K211" s="57"/>
      <c r="L211" s="57"/>
      <c r="M211" s="57"/>
      <c r="N211" s="58"/>
      <c r="O211" s="57"/>
      <c r="P211" s="58"/>
    </row>
    <row r="212" spans="10:16" x14ac:dyDescent="0.25">
      <c r="J212" s="57"/>
      <c r="K212" s="57"/>
      <c r="L212" s="57"/>
      <c r="M212" s="57"/>
      <c r="N212" s="58"/>
      <c r="O212" s="57"/>
      <c r="P212" s="58"/>
    </row>
    <row r="213" spans="10:16" x14ac:dyDescent="0.25">
      <c r="J213" s="57"/>
      <c r="K213" s="57"/>
      <c r="L213" s="57"/>
      <c r="M213" s="57"/>
      <c r="N213" s="58"/>
      <c r="O213" s="57"/>
      <c r="P213" s="58"/>
    </row>
    <row r="214" spans="10:16" x14ac:dyDescent="0.25">
      <c r="J214" s="57"/>
      <c r="K214" s="57"/>
      <c r="L214" s="57"/>
      <c r="M214" s="57"/>
      <c r="N214" s="58"/>
      <c r="O214" s="57"/>
      <c r="P214" s="58"/>
    </row>
    <row r="215" spans="10:16" x14ac:dyDescent="0.25">
      <c r="J215" s="57"/>
      <c r="K215" s="57"/>
      <c r="L215" s="57"/>
      <c r="M215" s="57"/>
      <c r="N215" s="58"/>
      <c r="O215" s="57"/>
      <c r="P215" s="58"/>
    </row>
    <row r="216" spans="10:16" x14ac:dyDescent="0.25">
      <c r="J216" s="57"/>
      <c r="K216" s="57"/>
      <c r="L216" s="57"/>
      <c r="M216" s="57"/>
      <c r="N216" s="58"/>
      <c r="O216" s="57"/>
      <c r="P216" s="58"/>
    </row>
    <row r="217" spans="10:16" x14ac:dyDescent="0.25">
      <c r="J217" s="57"/>
      <c r="K217" s="57"/>
      <c r="L217" s="57"/>
      <c r="M217" s="57"/>
      <c r="N217" s="58"/>
      <c r="O217" s="57"/>
      <c r="P217" s="58"/>
    </row>
    <row r="218" spans="10:16" x14ac:dyDescent="0.25">
      <c r="J218" s="57"/>
      <c r="K218" s="57"/>
      <c r="L218" s="57"/>
      <c r="M218" s="57"/>
      <c r="N218" s="58"/>
      <c r="O218" s="57"/>
      <c r="P218" s="58"/>
    </row>
    <row r="219" spans="10:16" x14ac:dyDescent="0.25">
      <c r="J219" s="57"/>
      <c r="K219" s="57"/>
      <c r="L219" s="57"/>
      <c r="M219" s="57"/>
      <c r="N219" s="58"/>
      <c r="O219" s="57"/>
      <c r="P219" s="58"/>
    </row>
    <row r="220" spans="10:16" x14ac:dyDescent="0.25">
      <c r="J220" s="57"/>
      <c r="K220" s="57"/>
      <c r="L220" s="57"/>
      <c r="M220" s="57"/>
      <c r="N220" s="58"/>
      <c r="O220" s="57"/>
      <c r="P220" s="58"/>
    </row>
    <row r="221" spans="10:16" x14ac:dyDescent="0.25">
      <c r="J221" s="57"/>
      <c r="K221" s="57"/>
      <c r="L221" s="57"/>
      <c r="M221" s="57"/>
      <c r="N221" s="58"/>
      <c r="O221" s="57"/>
      <c r="P221" s="58"/>
    </row>
    <row r="222" spans="10:16" x14ac:dyDescent="0.25">
      <c r="J222" s="57"/>
      <c r="K222" s="57"/>
      <c r="L222" s="57"/>
      <c r="M222" s="57"/>
      <c r="N222" s="58"/>
      <c r="O222" s="57"/>
      <c r="P222" s="58"/>
    </row>
    <row r="223" spans="10:16" x14ac:dyDescent="0.25">
      <c r="J223" s="57"/>
      <c r="K223" s="57"/>
      <c r="L223" s="57"/>
      <c r="M223" s="57"/>
      <c r="N223" s="58"/>
      <c r="O223" s="57"/>
      <c r="P223" s="58"/>
    </row>
    <row r="224" spans="10:16" x14ac:dyDescent="0.25">
      <c r="J224" s="57"/>
      <c r="K224" s="57"/>
      <c r="L224" s="57"/>
      <c r="M224" s="57"/>
      <c r="N224" s="58"/>
      <c r="O224" s="57"/>
      <c r="P224" s="58"/>
    </row>
    <row r="225" spans="10:16" x14ac:dyDescent="0.25">
      <c r="J225" s="57"/>
      <c r="K225" s="57"/>
      <c r="L225" s="57"/>
      <c r="M225" s="57"/>
      <c r="N225" s="58"/>
      <c r="O225" s="57"/>
      <c r="P225" s="58"/>
    </row>
    <row r="226" spans="10:16" x14ac:dyDescent="0.25">
      <c r="J226" s="57"/>
      <c r="K226" s="57"/>
      <c r="L226" s="57"/>
      <c r="M226" s="57"/>
      <c r="N226" s="58"/>
      <c r="O226" s="57"/>
      <c r="P226" s="58"/>
    </row>
    <row r="227" spans="10:16" x14ac:dyDescent="0.25">
      <c r="J227" s="57"/>
      <c r="K227" s="57"/>
      <c r="L227" s="57"/>
      <c r="M227" s="57"/>
      <c r="N227" s="58"/>
      <c r="O227" s="57"/>
      <c r="P227" s="58"/>
    </row>
    <row r="228" spans="10:16" x14ac:dyDescent="0.25">
      <c r="J228" s="57"/>
      <c r="K228" s="57"/>
      <c r="L228" s="57"/>
      <c r="M228" s="57"/>
      <c r="N228" s="58"/>
      <c r="O228" s="57"/>
      <c r="P228" s="58"/>
    </row>
    <row r="229" spans="10:16" x14ac:dyDescent="0.25">
      <c r="J229" s="57"/>
      <c r="K229" s="57"/>
      <c r="L229" s="57"/>
      <c r="M229" s="57"/>
      <c r="N229" s="58"/>
      <c r="O229" s="57"/>
      <c r="P229" s="58"/>
    </row>
    <row r="230" spans="10:16" x14ac:dyDescent="0.25">
      <c r="J230" s="57"/>
      <c r="K230" s="57"/>
      <c r="L230" s="57"/>
      <c r="M230" s="57"/>
      <c r="N230" s="58"/>
      <c r="O230" s="57"/>
      <c r="P230" s="58"/>
    </row>
    <row r="231" spans="10:16" x14ac:dyDescent="0.25">
      <c r="J231" s="57"/>
      <c r="K231" s="57"/>
      <c r="L231" s="57"/>
      <c r="M231" s="57"/>
      <c r="N231" s="58"/>
      <c r="O231" s="57"/>
      <c r="P231" s="58"/>
    </row>
  </sheetData>
  <mergeCells count="88">
    <mergeCell ref="O70:O71"/>
    <mergeCell ref="P70:P71"/>
    <mergeCell ref="O73:O74"/>
    <mergeCell ref="P73:P74"/>
    <mergeCell ref="O96:O99"/>
    <mergeCell ref="P96:P99"/>
    <mergeCell ref="O87:O88"/>
    <mergeCell ref="P87:P88"/>
    <mergeCell ref="O91:O93"/>
    <mergeCell ref="P91:P93"/>
    <mergeCell ref="O105:O108"/>
    <mergeCell ref="P105:P108"/>
    <mergeCell ref="O103:O104"/>
    <mergeCell ref="P103:P104"/>
    <mergeCell ref="O44:O46"/>
    <mergeCell ref="P44:P46"/>
    <mergeCell ref="O50:O51"/>
    <mergeCell ref="P50:P51"/>
    <mergeCell ref="O52:O54"/>
    <mergeCell ref="P52:P54"/>
    <mergeCell ref="O59:O60"/>
    <mergeCell ref="P59:P60"/>
    <mergeCell ref="C66:I66"/>
    <mergeCell ref="J66:N66"/>
    <mergeCell ref="O66:O67"/>
    <mergeCell ref="P66:P67"/>
    <mergeCell ref="N59:N60"/>
    <mergeCell ref="P21:P22"/>
    <mergeCell ref="O23:O25"/>
    <mergeCell ref="P23:P25"/>
    <mergeCell ref="O30:O31"/>
    <mergeCell ref="P30:P31"/>
    <mergeCell ref="O37:O39"/>
    <mergeCell ref="P37:P39"/>
    <mergeCell ref="O40:O43"/>
    <mergeCell ref="P40:P43"/>
    <mergeCell ref="C4:I4"/>
    <mergeCell ref="J4:N4"/>
    <mergeCell ref="O4:O5"/>
    <mergeCell ref="P4:P5"/>
    <mergeCell ref="O8:O10"/>
    <mergeCell ref="P8:P10"/>
    <mergeCell ref="O11:O14"/>
    <mergeCell ref="P11:P14"/>
    <mergeCell ref="O15:O17"/>
    <mergeCell ref="P15:P17"/>
    <mergeCell ref="N11:N14"/>
    <mergeCell ref="O21:O22"/>
    <mergeCell ref="N105:N108"/>
    <mergeCell ref="B103:B104"/>
    <mergeCell ref="B105:B108"/>
    <mergeCell ref="N91:N93"/>
    <mergeCell ref="B96:B99"/>
    <mergeCell ref="N96:N99"/>
    <mergeCell ref="C103:I103"/>
    <mergeCell ref="J103:N103"/>
    <mergeCell ref="B87:B88"/>
    <mergeCell ref="B91:B93"/>
    <mergeCell ref="B73:B74"/>
    <mergeCell ref="N73:N74"/>
    <mergeCell ref="B70:B71"/>
    <mergeCell ref="N70:N71"/>
    <mergeCell ref="C87:I87"/>
    <mergeCell ref="J87:N87"/>
    <mergeCell ref="B66:B67"/>
    <mergeCell ref="B59:B60"/>
    <mergeCell ref="B52:B54"/>
    <mergeCell ref="N52:N54"/>
    <mergeCell ref="B50:B51"/>
    <mergeCell ref="N50:N51"/>
    <mergeCell ref="B44:B46"/>
    <mergeCell ref="N44:N46"/>
    <mergeCell ref="B40:B43"/>
    <mergeCell ref="N40:N43"/>
    <mergeCell ref="N30:N31"/>
    <mergeCell ref="B37:B39"/>
    <mergeCell ref="N37:N39"/>
    <mergeCell ref="B30:B31"/>
    <mergeCell ref="B23:B25"/>
    <mergeCell ref="N23:N25"/>
    <mergeCell ref="B21:B22"/>
    <mergeCell ref="N21:N22"/>
    <mergeCell ref="B4:B5"/>
    <mergeCell ref="B8:B10"/>
    <mergeCell ref="B15:B17"/>
    <mergeCell ref="N15:N17"/>
    <mergeCell ref="N8:N10"/>
    <mergeCell ref="B11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Budget template guide</vt:lpstr>
      <vt:lpstr>Fee rates and unit costs</vt:lpstr>
      <vt:lpstr>Total Budget</vt:lpstr>
      <vt:lpstr>Year 1 20xx</vt:lpstr>
      <vt:lpstr>Year 2 20xx</vt:lpstr>
      <vt:lpstr>Year 3 20xx</vt:lpstr>
      <vt:lpstr>Year 4 20xx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Fritzen</dc:creator>
  <cp:lastModifiedBy>Ninna Katrine Holm Sanden</cp:lastModifiedBy>
  <cp:lastPrinted>2025-04-29T09:42:30Z</cp:lastPrinted>
  <dcterms:created xsi:type="dcterms:W3CDTF">2024-10-11T09:13:06Z</dcterms:created>
  <dcterms:modified xsi:type="dcterms:W3CDTF">2025-09-04T11:54:56Z</dcterms:modified>
</cp:coreProperties>
</file>